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5480" windowHeight="7752" tabRatio="500"/>
  </bookViews>
  <sheets>
    <sheet name="Sheet1" sheetId="1" r:id="rId1"/>
  </sheets>
  <externalReferences>
    <externalReference r:id="rId2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3" i="1" l="1"/>
  <c r="M91" i="1"/>
  <c r="M87" i="1"/>
  <c r="M80" i="1"/>
  <c r="M75" i="1"/>
  <c r="M74" i="1"/>
  <c r="M73" i="1"/>
  <c r="M72" i="1"/>
  <c r="M71" i="1"/>
  <c r="M70" i="1"/>
  <c r="M69" i="1"/>
  <c r="M68" i="1"/>
  <c r="M64" i="1"/>
  <c r="M62" i="1"/>
  <c r="M59" i="1"/>
  <c r="M56" i="1"/>
  <c r="M53" i="1"/>
  <c r="M51" i="1"/>
  <c r="M50" i="1"/>
  <c r="M48" i="1"/>
  <c r="M43" i="1"/>
  <c r="M41" i="1"/>
  <c r="M39" i="1"/>
  <c r="M35" i="1"/>
  <c r="M27" i="1"/>
  <c r="M25" i="1"/>
  <c r="M23" i="1"/>
  <c r="M21" i="1"/>
  <c r="M19" i="1"/>
  <c r="M17" i="1"/>
  <c r="M15" i="1"/>
  <c r="M13" i="1"/>
  <c r="M11" i="1"/>
  <c r="M10" i="1"/>
  <c r="M9" i="1"/>
  <c r="N96" i="1" l="1"/>
  <c r="D9" i="1" s="1"/>
  <c r="F13" i="1"/>
  <c r="F15" i="1" s="1"/>
  <c r="F17" i="1" s="1"/>
  <c r="M96" i="1" l="1"/>
  <c r="C9" i="1" s="1"/>
  <c r="C11" i="1" s="1"/>
  <c r="C15" i="1" s="1"/>
</calcChain>
</file>

<file path=xl/sharedStrings.xml><?xml version="1.0" encoding="utf-8"?>
<sst xmlns="http://schemas.openxmlformats.org/spreadsheetml/2006/main" count="167" uniqueCount="120">
  <si>
    <t>Lat</t>
  </si>
  <si>
    <t>Long</t>
  </si>
  <si>
    <t>Super</t>
  </si>
  <si>
    <t>Full</t>
  </si>
  <si>
    <t>Station Count:</t>
  </si>
  <si>
    <t xml:space="preserve">Date: </t>
  </si>
  <si>
    <t>Shelf</t>
  </si>
  <si>
    <t>Type</t>
  </si>
  <si>
    <t>Notes</t>
  </si>
  <si>
    <t>Rinse 1</t>
  </si>
  <si>
    <t>Rinse 2</t>
  </si>
  <si>
    <t>Totals (d)</t>
  </si>
  <si>
    <t xml:space="preserve">Total </t>
  </si>
  <si>
    <t>Deg</t>
  </si>
  <si>
    <t>Transit (h)</t>
  </si>
  <si>
    <t>Station (h)</t>
  </si>
  <si>
    <t>Cruise</t>
  </si>
  <si>
    <t>Dutch Harbor</t>
  </si>
  <si>
    <t>SBI 1</t>
  </si>
  <si>
    <t>Slope</t>
  </si>
  <si>
    <t>SBI 2</t>
  </si>
  <si>
    <t>SBI 3</t>
  </si>
  <si>
    <t>SBI 4</t>
  </si>
  <si>
    <t>SBI 5</t>
  </si>
  <si>
    <t>N-S 5</t>
  </si>
  <si>
    <t>N-S 6</t>
  </si>
  <si>
    <t>Makarov Basin 1</t>
  </si>
  <si>
    <t>MB 3</t>
  </si>
  <si>
    <t>MB 4, Ice Edge</t>
  </si>
  <si>
    <t>MB 5</t>
  </si>
  <si>
    <t>Transit</t>
  </si>
  <si>
    <t>Station</t>
  </si>
  <si>
    <t>S of St Lawrence Island</t>
  </si>
  <si>
    <t>Norton Sound</t>
  </si>
  <si>
    <t>Bering Strait A2 Mooring</t>
  </si>
  <si>
    <t>Bering Strait A3 Mooring</t>
  </si>
  <si>
    <t>Chukchi Intermediate</t>
  </si>
  <si>
    <t>Chukchi Shelf</t>
  </si>
  <si>
    <t>N-S 7 Alpha Ridge + 2°</t>
  </si>
  <si>
    <t>N-S 8 Farthest North</t>
  </si>
  <si>
    <t>Could drop if time is tight</t>
  </si>
  <si>
    <t>Bering Strait A3 Mooring Repeat</t>
  </si>
  <si>
    <t>Bering Strait A2 Mooring Repeat</t>
  </si>
  <si>
    <t>For link, modify the address to where the Kruztrak file is located</t>
  </si>
  <si>
    <t>Depth (m)</t>
  </si>
  <si>
    <t>Bering Sea Endmember</t>
  </si>
  <si>
    <t>google earth depth</t>
  </si>
  <si>
    <t>GE depth; LOTS of bathymmetry</t>
  </si>
  <si>
    <t>RH SBI 1</t>
  </si>
  <si>
    <t>RH SBI 2</t>
  </si>
  <si>
    <t>RH SBI 3</t>
  </si>
  <si>
    <t>RH SBI 4</t>
  </si>
  <si>
    <t>RH SBI 5</t>
  </si>
  <si>
    <t>RH SBI 6</t>
  </si>
  <si>
    <t>RH SBI 7</t>
  </si>
  <si>
    <t>RH SBI 8</t>
  </si>
  <si>
    <t>RH SBI 9</t>
  </si>
  <si>
    <t>RH SBI 10</t>
  </si>
  <si>
    <t>RH 11</t>
  </si>
  <si>
    <t>RH 12</t>
  </si>
  <si>
    <t>RH 13</t>
  </si>
  <si>
    <t>RH 14</t>
  </si>
  <si>
    <t>RH 15</t>
  </si>
  <si>
    <t>RH 16</t>
  </si>
  <si>
    <t>RH 17</t>
  </si>
  <si>
    <t>RH 18</t>
  </si>
  <si>
    <t>RH 19</t>
  </si>
  <si>
    <t>AOS05 26</t>
  </si>
  <si>
    <t>AOS94 28</t>
  </si>
  <si>
    <t>AOS94 27</t>
  </si>
  <si>
    <t>AOS94 26</t>
  </si>
  <si>
    <t>AOS94 25</t>
  </si>
  <si>
    <t>RH 20</t>
  </si>
  <si>
    <t>RH 21</t>
  </si>
  <si>
    <t>RH 22</t>
  </si>
  <si>
    <t>RH 23</t>
  </si>
  <si>
    <t>RH 25</t>
  </si>
  <si>
    <t>RH 26</t>
  </si>
  <si>
    <t>AOS94 23</t>
  </si>
  <si>
    <t>AOS94 22</t>
  </si>
  <si>
    <t>RH 27</t>
  </si>
  <si>
    <t>RH 28</t>
  </si>
  <si>
    <t>AOS94 20</t>
  </si>
  <si>
    <t>AOS94 19</t>
  </si>
  <si>
    <t>RH 29</t>
  </si>
  <si>
    <t>RH 30</t>
  </si>
  <si>
    <t>RH 31</t>
  </si>
  <si>
    <t>RH 32</t>
  </si>
  <si>
    <t>AOS94 16</t>
  </si>
  <si>
    <t>AOS94 14</t>
  </si>
  <si>
    <t>AOS94 13</t>
  </si>
  <si>
    <t>AOS94 12</t>
  </si>
  <si>
    <t>RH 33</t>
  </si>
  <si>
    <t>RH 34</t>
  </si>
  <si>
    <t>RH 35</t>
  </si>
  <si>
    <t>AOS94 10</t>
  </si>
  <si>
    <t>AOS94 9</t>
  </si>
  <si>
    <t>AOS95 8</t>
  </si>
  <si>
    <t>RH 36</t>
  </si>
  <si>
    <t>RH 37</t>
  </si>
  <si>
    <t>RH 38</t>
  </si>
  <si>
    <t>AOS94 6</t>
  </si>
  <si>
    <t>AOS94 5</t>
  </si>
  <si>
    <t>AOS94 4</t>
  </si>
  <si>
    <t>GEOTRACES Sequence</t>
  </si>
  <si>
    <t>Contingency</t>
  </si>
  <si>
    <t>MIZ-1</t>
  </si>
  <si>
    <t>MIZ-2</t>
  </si>
  <si>
    <t>MIZ-3</t>
  </si>
  <si>
    <t>N-S 2 Ice Edge</t>
  </si>
  <si>
    <t>N-S 4</t>
  </si>
  <si>
    <t>Canada Basin N-S 1 Crossover 1</t>
  </si>
  <si>
    <t>Crossover 2 in Makarov</t>
  </si>
  <si>
    <r>
      <t>7 Bering, 5 Chukchi + slope, 4</t>
    </r>
    <r>
      <rPr>
        <b/>
        <sz val="12"/>
        <color rgb="FFFF0000"/>
        <rFont val="Calibri"/>
        <scheme val="minor"/>
      </rPr>
      <t xml:space="preserve"> Super</t>
    </r>
    <r>
      <rPr>
        <b/>
        <sz val="12"/>
        <color theme="1"/>
        <rFont val="Calibri"/>
        <family val="2"/>
        <scheme val="minor"/>
      </rPr>
      <t>, 10 Full, and 38 Repeat Hydrography</t>
    </r>
  </si>
  <si>
    <t>RH24</t>
  </si>
  <si>
    <t>3800?</t>
  </si>
  <si>
    <t>Cumulative  hours</t>
  </si>
  <si>
    <t>Cumulative Days</t>
  </si>
  <si>
    <t>Date at end of day</t>
  </si>
  <si>
    <t>Aug 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</si>
</sst>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[$-409]d\-mmm;@"/>
  </numFmts>
  <fonts count="2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rgb="FFFF0000"/>
      <name val="Calibri"/>
      <scheme val="minor"/>
    </font>
    <font>
      <sz val="12"/>
      <name val="Calibri"/>
      <scheme val="minor"/>
    </font>
    <font>
      <b/>
      <sz val="12"/>
      <name val="Calibri"/>
      <scheme val="minor"/>
    </font>
    <font>
      <i/>
      <sz val="12"/>
      <name val="Calibri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/>
    <xf numFmtId="2" fontId="7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left"/>
    </xf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0" fillId="0" borderId="4" xfId="0" applyBorder="1"/>
    <xf numFmtId="0" fontId="0" fillId="0" borderId="3" xfId="0" applyBorder="1"/>
    <xf numFmtId="0" fontId="6" fillId="0" borderId="3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6" fillId="0" borderId="3" xfId="0" applyFont="1" applyFill="1" applyBorder="1"/>
    <xf numFmtId="0" fontId="6" fillId="0" borderId="3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3" xfId="0" applyFont="1" applyBorder="1"/>
    <xf numFmtId="0" fontId="0" fillId="0" borderId="8" xfId="0" applyFont="1" applyFill="1" applyBorder="1"/>
    <xf numFmtId="164" fontId="0" fillId="0" borderId="8" xfId="0" applyNumberFormat="1" applyFont="1" applyBorder="1"/>
    <xf numFmtId="0" fontId="0" fillId="0" borderId="8" xfId="0" applyFont="1" applyBorder="1"/>
    <xf numFmtId="0" fontId="9" fillId="0" borderId="8" xfId="0" applyFont="1" applyBorder="1"/>
    <xf numFmtId="164" fontId="0" fillId="0" borderId="9" xfId="0" applyNumberFormat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3" xfId="0" applyFont="1" applyBorder="1"/>
    <xf numFmtId="0" fontId="0" fillId="0" borderId="3" xfId="0" applyFont="1" applyFill="1" applyBorder="1"/>
    <xf numFmtId="0" fontId="0" fillId="0" borderId="5" xfId="0" applyBorder="1"/>
    <xf numFmtId="0" fontId="0" fillId="0" borderId="6" xfId="0" applyBorder="1"/>
    <xf numFmtId="2" fontId="0" fillId="0" borderId="8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4" xfId="0" applyFont="1" applyFill="1" applyBorder="1"/>
    <xf numFmtId="0" fontId="11" fillId="0" borderId="8" xfId="0" applyFont="1" applyBorder="1" applyAlignment="1">
      <alignment horizontal="center"/>
    </xf>
    <xf numFmtId="0" fontId="12" fillId="0" borderId="3" xfId="0" applyFont="1" applyBorder="1"/>
    <xf numFmtId="0" fontId="11" fillId="0" borderId="3" xfId="0" applyFont="1" applyBorder="1"/>
    <xf numFmtId="0" fontId="13" fillId="0" borderId="3" xfId="0" applyFont="1" applyBorder="1"/>
    <xf numFmtId="0" fontId="13" fillId="0" borderId="3" xfId="0" applyFont="1" applyFill="1" applyBorder="1"/>
    <xf numFmtId="1" fontId="10" fillId="0" borderId="4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4" xfId="0" applyFill="1" applyBorder="1" applyAlignment="1"/>
    <xf numFmtId="0" fontId="0" fillId="0" borderId="4" xfId="0" applyFont="1" applyBorder="1"/>
    <xf numFmtId="0" fontId="0" fillId="0" borderId="4" xfId="0" applyFont="1" applyFill="1" applyBorder="1"/>
    <xf numFmtId="0" fontId="11" fillId="0" borderId="4" xfId="0" applyFont="1" applyBorder="1"/>
    <xf numFmtId="0" fontId="13" fillId="0" borderId="4" xfId="0" applyFont="1" applyBorder="1"/>
    <xf numFmtId="0" fontId="6" fillId="0" borderId="3" xfId="0" applyFont="1" applyBorder="1" applyAlignment="1"/>
    <xf numFmtId="0" fontId="0" fillId="2" borderId="8" xfId="0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/>
    <xf numFmtId="0" fontId="14" fillId="2" borderId="8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2" fontId="0" fillId="2" borderId="8" xfId="0" applyNumberFormat="1" applyFill="1" applyBorder="1" applyAlignment="1">
      <alignment horizontal="center"/>
    </xf>
    <xf numFmtId="0" fontId="0" fillId="2" borderId="0" xfId="0" applyFill="1"/>
    <xf numFmtId="0" fontId="16" fillId="2" borderId="8" xfId="0" applyFont="1" applyFill="1" applyBorder="1" applyAlignment="1">
      <alignment horizontal="center"/>
    </xf>
    <xf numFmtId="0" fontId="0" fillId="2" borderId="4" xfId="0" applyFill="1" applyBorder="1" applyAlignment="1"/>
    <xf numFmtId="0" fontId="0" fillId="2" borderId="3" xfId="0" applyFill="1" applyBorder="1" applyAlignment="1"/>
    <xf numFmtId="0" fontId="0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0" fillId="2" borderId="4" xfId="0" applyFont="1" applyFill="1" applyBorder="1" applyAlignment="1"/>
    <xf numFmtId="0" fontId="6" fillId="2" borderId="3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center"/>
    </xf>
    <xf numFmtId="0" fontId="4" fillId="2" borderId="3" xfId="0" applyFont="1" applyFill="1" applyBorder="1"/>
    <xf numFmtId="0" fontId="0" fillId="2" borderId="4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1" fillId="2" borderId="8" xfId="0" applyFont="1" applyFill="1" applyBorder="1"/>
    <xf numFmtId="0" fontId="11" fillId="2" borderId="3" xfId="0" applyFont="1" applyFill="1" applyBorder="1"/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8" xfId="0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3" fillId="2" borderId="3" xfId="0" applyFont="1" applyFill="1" applyBorder="1"/>
    <xf numFmtId="164" fontId="0" fillId="2" borderId="8" xfId="0" applyNumberFormat="1" applyFont="1" applyFill="1" applyBorder="1"/>
    <xf numFmtId="0" fontId="0" fillId="2" borderId="0" xfId="0" applyFill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0" fillId="0" borderId="8" xfId="0" applyNumberFormat="1" applyFont="1" applyBorder="1"/>
    <xf numFmtId="0" fontId="11" fillId="0" borderId="3" xfId="0" applyFont="1" applyFill="1" applyBorder="1"/>
    <xf numFmtId="164" fontId="0" fillId="0" borderId="7" xfId="0" applyNumberFormat="1" applyFont="1" applyBorder="1" applyAlignment="1">
      <alignment horizontal="right" wrapText="1"/>
    </xf>
    <xf numFmtId="0" fontId="0" fillId="2" borderId="0" xfId="0" applyFont="1" applyFill="1" applyBorder="1"/>
    <xf numFmtId="0" fontId="0" fillId="2" borderId="8" xfId="0" applyFill="1" applyBorder="1"/>
    <xf numFmtId="0" fontId="4" fillId="2" borderId="8" xfId="0" applyFont="1" applyFill="1" applyBorder="1"/>
    <xf numFmtId="2" fontId="0" fillId="0" borderId="9" xfId="0" applyNumberFormat="1" applyFill="1" applyBorder="1" applyAlignment="1">
      <alignment horizontal="center"/>
    </xf>
    <xf numFmtId="0" fontId="17" fillId="0" borderId="5" xfId="0" applyNumberFormat="1" applyFont="1" applyBorder="1" applyAlignment="1"/>
    <xf numFmtId="2" fontId="17" fillId="0" borderId="6" xfId="0" applyNumberFormat="1" applyFont="1" applyBorder="1" applyAlignment="1"/>
    <xf numFmtId="1" fontId="10" fillId="0" borderId="8" xfId="0" applyNumberFormat="1" applyFont="1" applyBorder="1" applyAlignment="1">
      <alignment horizontal="center"/>
    </xf>
    <xf numFmtId="1" fontId="10" fillId="2" borderId="9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65" fontId="20" fillId="0" borderId="0" xfId="0" applyNumberFormat="1" applyFont="1"/>
    <xf numFmtId="2" fontId="0" fillId="0" borderId="0" xfId="0" applyNumberFormat="1"/>
    <xf numFmtId="165" fontId="0" fillId="0" borderId="0" xfId="0" applyNumberFormat="1" applyFont="1"/>
    <xf numFmtId="165" fontId="0" fillId="0" borderId="0" xfId="0" applyNumberFormat="1" applyFont="1" applyFill="1"/>
    <xf numFmtId="165" fontId="0" fillId="0" borderId="0" xfId="0" applyNumberFormat="1" applyFill="1"/>
    <xf numFmtId="165" fontId="11" fillId="0" borderId="0" xfId="0" applyNumberFormat="1" applyFont="1"/>
    <xf numFmtId="165" fontId="9" fillId="0" borderId="0" xfId="0" applyNumberFormat="1" applyFont="1"/>
    <xf numFmtId="16" fontId="0" fillId="0" borderId="0" xfId="0" applyNumberFormat="1"/>
  </cellXfs>
  <cellStyles count="1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ArcticGeotraces\Arctic%20KRUZTRAK%2013%20Apr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E5">
            <v>6.8247425829062669</v>
          </cell>
        </row>
        <row r="6">
          <cell r="E6">
            <v>24.220579593939068</v>
          </cell>
        </row>
        <row r="7">
          <cell r="E7">
            <v>15.300731024914116</v>
          </cell>
        </row>
        <row r="8">
          <cell r="E8">
            <v>22.011071135969107</v>
          </cell>
        </row>
        <row r="9">
          <cell r="E9">
            <v>14.447769155791747</v>
          </cell>
        </row>
        <row r="10">
          <cell r="E10">
            <v>9.8315679676081142</v>
          </cell>
        </row>
        <row r="11">
          <cell r="E11">
            <v>2.8566070432836024</v>
          </cell>
        </row>
        <row r="12">
          <cell r="E12">
            <v>8.5512161184360842</v>
          </cell>
        </row>
        <row r="13">
          <cell r="E13">
            <v>15.025398297956833</v>
          </cell>
        </row>
        <row r="14">
          <cell r="E14">
            <v>9.3726258151591946</v>
          </cell>
        </row>
        <row r="15">
          <cell r="E15">
            <v>7.6513340961300926</v>
          </cell>
        </row>
        <row r="16">
          <cell r="E16">
            <v>7.3132491889707998</v>
          </cell>
        </row>
        <row r="17">
          <cell r="E17">
            <v>7.6297148863114304</v>
          </cell>
        </row>
        <row r="18">
          <cell r="E18">
            <v>11.146522169488712</v>
          </cell>
        </row>
        <row r="19">
          <cell r="E19">
            <v>6.3446620182605935</v>
          </cell>
        </row>
        <row r="20">
          <cell r="E20">
            <v>12.722150378721905</v>
          </cell>
        </row>
        <row r="21">
          <cell r="E21">
            <v>24.999999999997936</v>
          </cell>
        </row>
        <row r="22">
          <cell r="E22">
            <v>26.061510101416314</v>
          </cell>
        </row>
        <row r="23">
          <cell r="E23">
            <v>50.000000000001982</v>
          </cell>
        </row>
        <row r="24">
          <cell r="E24">
            <v>50.000000000001982</v>
          </cell>
        </row>
        <row r="25">
          <cell r="E25">
            <v>49.999999999998927</v>
          </cell>
        </row>
        <row r="26">
          <cell r="E26">
            <v>49.999999999998927</v>
          </cell>
        </row>
        <row r="27">
          <cell r="E27">
            <v>49.999999999998927</v>
          </cell>
        </row>
        <row r="28">
          <cell r="E28">
            <v>75.315941055885958</v>
          </cell>
        </row>
        <row r="29">
          <cell r="E29">
            <v>11.808262429572663</v>
          </cell>
        </row>
        <row r="30">
          <cell r="E30">
            <v>13.736128936918961</v>
          </cell>
        </row>
        <row r="31">
          <cell r="E31">
            <v>19.173878216543759</v>
          </cell>
        </row>
        <row r="32">
          <cell r="E32">
            <v>9.1771341382767826</v>
          </cell>
        </row>
        <row r="33">
          <cell r="E33">
            <v>19.77064264392995</v>
          </cell>
        </row>
        <row r="34">
          <cell r="E34">
            <v>7.2005441238475667</v>
          </cell>
        </row>
        <row r="35">
          <cell r="E35">
            <v>6.850937732819947</v>
          </cell>
        </row>
        <row r="36">
          <cell r="E36">
            <v>70.462002615180111</v>
          </cell>
        </row>
        <row r="37">
          <cell r="E37">
            <v>8.3572219451582654</v>
          </cell>
        </row>
        <row r="38">
          <cell r="E38">
            <v>46.159087344781163</v>
          </cell>
        </row>
        <row r="39">
          <cell r="E39">
            <v>2.8566070432836024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33"/>
  <sheetViews>
    <sheetView tabSelected="1" workbookViewId="0">
      <pane xSplit="1" ySplit="7" topLeftCell="N8" activePane="bottomRight" state="frozen"/>
      <selection pane="topRight" activeCell="B1" sqref="B1"/>
      <selection pane="bottomLeft" activeCell="A8" sqref="A8"/>
      <selection pane="bottomRight" activeCell="N96" sqref="N96"/>
    </sheetView>
  </sheetViews>
  <sheetFormatPr defaultColWidth="11" defaultRowHeight="15.6" x14ac:dyDescent="0.3"/>
  <cols>
    <col min="1" max="1" width="6" customWidth="1"/>
    <col min="4" max="4" width="11" style="5"/>
    <col min="5" max="5" width="6" style="5" customWidth="1"/>
    <col min="6" max="6" width="11" style="10"/>
    <col min="7" max="7" width="7.09765625" style="5" customWidth="1"/>
    <col min="8" max="8" width="7.09765625" customWidth="1"/>
    <col min="9" max="9" width="11" style="13"/>
    <col min="10" max="10" width="20.5" customWidth="1"/>
    <col min="11" max="11" width="23.09765625" customWidth="1"/>
    <col min="12" max="12" width="9.59765625" customWidth="1"/>
    <col min="13" max="13" width="11" style="7"/>
    <col min="15" max="15" width="11" style="12"/>
    <col min="18" max="21" width="11" style="13"/>
  </cols>
  <sheetData>
    <row r="3" spans="2:21" x14ac:dyDescent="0.3">
      <c r="G3" s="9" t="s">
        <v>5</v>
      </c>
      <c r="J3" s="4" t="s">
        <v>4</v>
      </c>
      <c r="K3" s="1" t="s">
        <v>113</v>
      </c>
      <c r="L3" s="1"/>
      <c r="M3"/>
    </row>
    <row r="5" spans="2:21" x14ac:dyDescent="0.3">
      <c r="M5" s="75" t="s">
        <v>43</v>
      </c>
    </row>
    <row r="6" spans="2:21" ht="31.2" x14ac:dyDescent="0.3">
      <c r="B6" s="55"/>
      <c r="C6" s="57" t="s">
        <v>30</v>
      </c>
      <c r="D6" s="35" t="s">
        <v>31</v>
      </c>
      <c r="E6"/>
      <c r="F6" s="117" t="s">
        <v>104</v>
      </c>
      <c r="G6" s="15" t="s">
        <v>0</v>
      </c>
      <c r="H6" s="15" t="s">
        <v>1</v>
      </c>
      <c r="I6" s="35" t="s">
        <v>7</v>
      </c>
      <c r="J6" s="41" t="s">
        <v>8</v>
      </c>
      <c r="K6" s="42"/>
      <c r="L6" s="42" t="s">
        <v>44</v>
      </c>
      <c r="M6" s="35" t="s">
        <v>14</v>
      </c>
      <c r="N6" s="35" t="s">
        <v>15</v>
      </c>
      <c r="O6"/>
      <c r="R6"/>
      <c r="S6"/>
      <c r="T6"/>
      <c r="U6"/>
    </row>
    <row r="7" spans="2:21" x14ac:dyDescent="0.3">
      <c r="B7" s="56"/>
      <c r="C7" s="58"/>
      <c r="D7" s="40"/>
      <c r="E7"/>
      <c r="F7" s="34"/>
      <c r="G7" s="53" t="s">
        <v>13</v>
      </c>
      <c r="H7" s="53" t="s">
        <v>13</v>
      </c>
      <c r="I7" s="40"/>
      <c r="J7" s="48"/>
      <c r="K7" s="49"/>
      <c r="L7" s="49"/>
      <c r="M7" s="40"/>
      <c r="N7" s="40"/>
      <c r="O7"/>
      <c r="R7"/>
      <c r="S7"/>
      <c r="T7"/>
      <c r="U7"/>
    </row>
    <row r="8" spans="2:21" x14ac:dyDescent="0.3">
      <c r="B8" s="55"/>
      <c r="C8" s="55"/>
      <c r="D8" s="42"/>
      <c r="F8" s="31"/>
      <c r="G8" s="17">
        <v>54</v>
      </c>
      <c r="H8" s="17">
        <v>166.5</v>
      </c>
      <c r="I8" s="36"/>
      <c r="J8" s="17" t="s">
        <v>17</v>
      </c>
      <c r="K8" s="16"/>
      <c r="L8" s="16"/>
      <c r="M8" s="50"/>
      <c r="N8" s="36"/>
      <c r="O8"/>
      <c r="P8" s="126" t="s">
        <v>116</v>
      </c>
      <c r="Q8" s="127" t="s">
        <v>117</v>
      </c>
      <c r="R8" s="128" t="s">
        <v>118</v>
      </c>
      <c r="S8"/>
      <c r="T8"/>
      <c r="U8"/>
    </row>
    <row r="9" spans="2:21" x14ac:dyDescent="0.3">
      <c r="B9" s="59" t="s">
        <v>11</v>
      </c>
      <c r="C9" s="124">
        <f>M96/24</f>
        <v>34.811659991727545</v>
      </c>
      <c r="D9" s="67">
        <f>N96/24</f>
        <v>30.302083333333332</v>
      </c>
      <c r="E9" s="54"/>
      <c r="F9" s="31"/>
      <c r="G9" s="17">
        <v>55</v>
      </c>
      <c r="H9" s="17">
        <v>168.1</v>
      </c>
      <c r="I9" s="36"/>
      <c r="J9" s="17" t="s">
        <v>9</v>
      </c>
      <c r="K9" s="16"/>
      <c r="L9" s="16">
        <v>1860</v>
      </c>
      <c r="M9" s="50">
        <f>[1]A!E5</f>
        <v>6.8247425829062669</v>
      </c>
      <c r="N9" s="52">
        <v>2</v>
      </c>
      <c r="O9"/>
      <c r="P9" s="129">
        <v>8.8247425829062678</v>
      </c>
      <c r="Q9" s="129">
        <v>0.36769760762109449</v>
      </c>
      <c r="R9" s="130"/>
      <c r="S9"/>
      <c r="T9"/>
      <c r="U9"/>
    </row>
    <row r="10" spans="2:21" x14ac:dyDescent="0.3">
      <c r="B10" s="59"/>
      <c r="C10" s="124"/>
      <c r="D10" s="67"/>
      <c r="E10" s="54"/>
      <c r="F10" s="31"/>
      <c r="G10" s="17">
        <v>58</v>
      </c>
      <c r="H10" s="17">
        <v>175</v>
      </c>
      <c r="I10" s="36"/>
      <c r="J10" s="17" t="s">
        <v>10</v>
      </c>
      <c r="K10" s="16"/>
      <c r="L10" s="16">
        <v>1800</v>
      </c>
      <c r="M10" s="50">
        <f>[1]A!E6</f>
        <v>24.220579593939068</v>
      </c>
      <c r="N10" s="36">
        <v>6</v>
      </c>
      <c r="O10"/>
      <c r="P10" s="129">
        <v>39.045322176845332</v>
      </c>
      <c r="Q10" s="129">
        <v>1.6268884240352222</v>
      </c>
      <c r="R10" s="130"/>
      <c r="S10"/>
      <c r="T10"/>
      <c r="U10"/>
    </row>
    <row r="11" spans="2:21" x14ac:dyDescent="0.3">
      <c r="B11" s="59" t="s">
        <v>12</v>
      </c>
      <c r="C11" s="124">
        <f>C9+D9</f>
        <v>65.113743325060881</v>
      </c>
      <c r="D11" s="67"/>
      <c r="E11" s="54"/>
      <c r="F11" s="115">
        <v>1</v>
      </c>
      <c r="G11" s="18">
        <v>60</v>
      </c>
      <c r="H11" s="25">
        <v>179.5</v>
      </c>
      <c r="I11" s="62" t="s">
        <v>3</v>
      </c>
      <c r="J11" s="17" t="s">
        <v>45</v>
      </c>
      <c r="K11" s="16"/>
      <c r="L11" s="16">
        <v>2350</v>
      </c>
      <c r="M11" s="50">
        <f>[1]A!E7</f>
        <v>15.300731024914116</v>
      </c>
      <c r="N11" s="36">
        <v>32</v>
      </c>
      <c r="O11"/>
      <c r="P11" s="129">
        <v>86.346053201759446</v>
      </c>
      <c r="Q11" s="129">
        <v>3.5977522167399769</v>
      </c>
      <c r="R11" s="130"/>
      <c r="S11"/>
      <c r="T11"/>
      <c r="U11"/>
    </row>
    <row r="12" spans="2:21" x14ac:dyDescent="0.3">
      <c r="B12" s="59"/>
      <c r="C12" s="124"/>
      <c r="D12" s="67"/>
      <c r="E12" s="54"/>
      <c r="F12" s="115"/>
      <c r="G12" s="18"/>
      <c r="H12" s="25"/>
      <c r="I12" s="37"/>
      <c r="J12" s="17"/>
      <c r="K12" s="16"/>
      <c r="L12" s="16"/>
      <c r="M12" s="50"/>
      <c r="N12" s="36"/>
      <c r="O12"/>
      <c r="Q12" s="129"/>
      <c r="R12" s="130"/>
      <c r="S12"/>
      <c r="T12"/>
      <c r="U12"/>
    </row>
    <row r="13" spans="2:21" x14ac:dyDescent="0.3">
      <c r="B13" s="59" t="s">
        <v>16</v>
      </c>
      <c r="C13" s="124">
        <v>65</v>
      </c>
      <c r="D13" s="67"/>
      <c r="E13" s="54"/>
      <c r="F13" s="115">
        <f>F11+1</f>
        <v>2</v>
      </c>
      <c r="G13" s="18">
        <v>62.2</v>
      </c>
      <c r="H13" s="25">
        <v>171.6</v>
      </c>
      <c r="I13" s="69" t="s">
        <v>6</v>
      </c>
      <c r="J13" s="17" t="s">
        <v>32</v>
      </c>
      <c r="K13" s="16"/>
      <c r="L13" s="16">
        <v>30</v>
      </c>
      <c r="M13" s="50">
        <f>[1]A!E8</f>
        <v>22.011071135969107</v>
      </c>
      <c r="N13" s="52">
        <v>10</v>
      </c>
      <c r="O13"/>
      <c r="P13" s="129">
        <v>118.35712433772855</v>
      </c>
      <c r="Q13" s="129">
        <v>4.9315468474053565</v>
      </c>
      <c r="R13" s="130"/>
      <c r="S13"/>
      <c r="T13"/>
      <c r="U13"/>
    </row>
    <row r="14" spans="2:21" x14ac:dyDescent="0.3">
      <c r="B14" s="59"/>
      <c r="C14" s="124"/>
      <c r="D14" s="67"/>
      <c r="E14" s="54"/>
      <c r="F14" s="115"/>
      <c r="G14" s="18"/>
      <c r="H14" s="25"/>
      <c r="I14" s="69"/>
      <c r="J14" s="17"/>
      <c r="K14" s="16"/>
      <c r="L14" s="16"/>
      <c r="M14" s="50"/>
      <c r="N14" s="52"/>
      <c r="O14"/>
      <c r="Q14" s="129"/>
      <c r="R14" s="130"/>
      <c r="S14"/>
      <c r="T14"/>
      <c r="U14"/>
    </row>
    <row r="15" spans="2:21" x14ac:dyDescent="0.3">
      <c r="B15" s="60" t="s">
        <v>105</v>
      </c>
      <c r="C15" s="125">
        <f>C13-C11</f>
        <v>-0.11374332506088081</v>
      </c>
      <c r="D15" s="68"/>
      <c r="E15" s="54"/>
      <c r="F15" s="115">
        <f>F13+1</f>
        <v>3</v>
      </c>
      <c r="G15" s="18">
        <v>64</v>
      </c>
      <c r="H15" s="25">
        <v>166.6</v>
      </c>
      <c r="I15" s="69" t="s">
        <v>6</v>
      </c>
      <c r="J15" s="17" t="s">
        <v>33</v>
      </c>
      <c r="K15" s="16"/>
      <c r="L15" s="16">
        <v>30</v>
      </c>
      <c r="M15" s="50">
        <f>[1]A!E9</f>
        <v>14.447769155791747</v>
      </c>
      <c r="N15" s="52">
        <v>10</v>
      </c>
      <c r="O15"/>
      <c r="P15" s="129">
        <v>142.8048934935203</v>
      </c>
      <c r="Q15" s="129">
        <v>5.9502038955633454</v>
      </c>
      <c r="R15" s="130">
        <v>42230</v>
      </c>
      <c r="S15"/>
      <c r="T15"/>
      <c r="U15"/>
    </row>
    <row r="16" spans="2:21" x14ac:dyDescent="0.3">
      <c r="D16"/>
      <c r="E16"/>
      <c r="F16" s="115"/>
      <c r="G16" s="17"/>
      <c r="H16" s="17"/>
      <c r="I16" s="69"/>
      <c r="J16" s="17"/>
      <c r="K16" s="16"/>
      <c r="L16" s="16"/>
      <c r="M16" s="50"/>
      <c r="N16" s="36"/>
      <c r="O16"/>
      <c r="Q16" s="129"/>
      <c r="R16" s="130"/>
      <c r="S16"/>
      <c r="T16"/>
      <c r="U16"/>
    </row>
    <row r="17" spans="4:21" x14ac:dyDescent="0.3">
      <c r="D17"/>
      <c r="E17"/>
      <c r="F17" s="115">
        <f>F15+1</f>
        <v>4</v>
      </c>
      <c r="G17" s="18">
        <v>65.78</v>
      </c>
      <c r="H17" s="25">
        <v>168.57</v>
      </c>
      <c r="I17" s="69" t="s">
        <v>6</v>
      </c>
      <c r="J17" s="17" t="s">
        <v>34</v>
      </c>
      <c r="K17" s="16"/>
      <c r="L17" s="16">
        <v>38</v>
      </c>
      <c r="M17" s="50">
        <f>[1]A!E10</f>
        <v>9.8315679676081142</v>
      </c>
      <c r="N17" s="52">
        <v>2</v>
      </c>
      <c r="O17"/>
      <c r="P17" s="129">
        <v>154.63646146112842</v>
      </c>
      <c r="Q17" s="129">
        <v>6.4431858942136842</v>
      </c>
      <c r="R17" s="130"/>
      <c r="S17"/>
      <c r="T17"/>
      <c r="U17"/>
    </row>
    <row r="18" spans="4:21" x14ac:dyDescent="0.3">
      <c r="D18"/>
      <c r="E18"/>
      <c r="F18" s="115"/>
      <c r="G18" s="17"/>
      <c r="H18" s="17"/>
      <c r="I18" s="69"/>
      <c r="J18" s="17"/>
      <c r="K18" s="16"/>
      <c r="L18" s="16"/>
      <c r="M18" s="50"/>
      <c r="N18" s="36"/>
      <c r="O18"/>
      <c r="Q18" s="129"/>
      <c r="R18" s="130"/>
      <c r="S18"/>
      <c r="T18"/>
      <c r="U18"/>
    </row>
    <row r="19" spans="4:21" x14ac:dyDescent="0.3">
      <c r="D19"/>
      <c r="E19"/>
      <c r="F19" s="115">
        <v>5</v>
      </c>
      <c r="G19" s="18">
        <v>66.33</v>
      </c>
      <c r="H19" s="25">
        <v>168.95099999999999</v>
      </c>
      <c r="I19" s="69" t="s">
        <v>6</v>
      </c>
      <c r="J19" s="43" t="s">
        <v>35</v>
      </c>
      <c r="K19" s="16"/>
      <c r="L19" s="16">
        <v>57</v>
      </c>
      <c r="M19" s="50">
        <f>[1]A!E11</f>
        <v>2.8566070432836024</v>
      </c>
      <c r="N19" s="52">
        <v>2</v>
      </c>
      <c r="O19"/>
      <c r="P19" s="129">
        <v>159.49306850441201</v>
      </c>
      <c r="Q19" s="129">
        <v>6.6455445210171673</v>
      </c>
      <c r="R19" s="130"/>
      <c r="S19"/>
      <c r="T19"/>
      <c r="U19"/>
    </row>
    <row r="20" spans="4:21" x14ac:dyDescent="0.3">
      <c r="D20"/>
      <c r="E20"/>
      <c r="F20" s="115"/>
      <c r="G20" s="17"/>
      <c r="H20" s="17"/>
      <c r="I20" s="69"/>
      <c r="J20" s="17"/>
      <c r="K20" s="16"/>
      <c r="L20" s="16"/>
      <c r="M20" s="51"/>
      <c r="N20" s="36"/>
      <c r="O20"/>
      <c r="R20" s="130"/>
      <c r="S20"/>
      <c r="T20"/>
      <c r="U20"/>
    </row>
    <row r="21" spans="4:21" x14ac:dyDescent="0.3">
      <c r="D21"/>
      <c r="E21"/>
      <c r="F21" s="115">
        <v>6</v>
      </c>
      <c r="G21" s="18">
        <v>68</v>
      </c>
      <c r="H21" s="25">
        <v>168</v>
      </c>
      <c r="I21" s="69" t="s">
        <v>6</v>
      </c>
      <c r="J21" s="17" t="s">
        <v>36</v>
      </c>
      <c r="K21" s="16" t="s">
        <v>40</v>
      </c>
      <c r="L21" s="16">
        <v>57</v>
      </c>
      <c r="M21" s="50">
        <f>[1]A!E12</f>
        <v>8.5512161184360842</v>
      </c>
      <c r="N21" s="52">
        <v>10</v>
      </c>
      <c r="O21"/>
      <c r="P21" s="129">
        <v>178.0442846228481</v>
      </c>
      <c r="Q21" s="129">
        <v>7.4185118592853376</v>
      </c>
      <c r="R21" s="130"/>
      <c r="S21"/>
      <c r="T21"/>
      <c r="U21"/>
    </row>
    <row r="22" spans="4:21" s="11" customFormat="1" x14ac:dyDescent="0.3">
      <c r="D22"/>
      <c r="E22"/>
      <c r="F22" s="32"/>
      <c r="G22" s="17"/>
      <c r="H22" s="17"/>
      <c r="I22" s="69"/>
      <c r="J22" s="43"/>
      <c r="K22" s="44"/>
      <c r="L22" s="44"/>
      <c r="M22" s="50"/>
      <c r="N22" s="39"/>
      <c r="R22" s="131"/>
    </row>
    <row r="23" spans="4:21" s="11" customFormat="1" x14ac:dyDescent="0.3">
      <c r="D23"/>
      <c r="E23"/>
      <c r="F23" s="32">
        <v>7</v>
      </c>
      <c r="G23" s="17">
        <v>71</v>
      </c>
      <c r="H23" s="17">
        <v>167.5</v>
      </c>
      <c r="I23" s="69" t="s">
        <v>6</v>
      </c>
      <c r="J23" s="17" t="s">
        <v>37</v>
      </c>
      <c r="K23" s="44"/>
      <c r="L23" s="76">
        <v>46</v>
      </c>
      <c r="M23" s="50">
        <f>[1]A!E13</f>
        <v>15.025398297956833</v>
      </c>
      <c r="N23" s="74">
        <v>10</v>
      </c>
      <c r="P23" s="129">
        <v>203.06968292080492</v>
      </c>
      <c r="Q23" s="129">
        <v>8.4612367883668718</v>
      </c>
      <c r="R23" s="132" t="s">
        <v>119</v>
      </c>
    </row>
    <row r="24" spans="4:21" s="11" customFormat="1" x14ac:dyDescent="0.3">
      <c r="D24"/>
      <c r="E24"/>
      <c r="F24" s="32"/>
      <c r="G24" s="17"/>
      <c r="H24" s="17"/>
      <c r="I24" s="69"/>
      <c r="J24" s="43"/>
      <c r="K24" s="44"/>
      <c r="L24" s="44"/>
      <c r="M24" s="50"/>
      <c r="N24" s="39"/>
      <c r="R24" s="131"/>
    </row>
    <row r="25" spans="4:21" x14ac:dyDescent="0.3">
      <c r="D25"/>
      <c r="E25"/>
      <c r="F25" s="32">
        <v>8</v>
      </c>
      <c r="G25" s="18">
        <v>72</v>
      </c>
      <c r="H25" s="25">
        <v>162.5</v>
      </c>
      <c r="I25" s="69" t="s">
        <v>6</v>
      </c>
      <c r="J25" s="17" t="s">
        <v>18</v>
      </c>
      <c r="K25" s="16"/>
      <c r="L25" s="16">
        <v>37</v>
      </c>
      <c r="M25" s="50">
        <f>[1]A!E14</f>
        <v>9.3726258151591946</v>
      </c>
      <c r="N25" s="52">
        <v>10</v>
      </c>
      <c r="O25"/>
      <c r="P25" s="129">
        <v>222.4423087359641</v>
      </c>
      <c r="Q25" s="129">
        <v>9.2684295306651716</v>
      </c>
      <c r="R25" s="130"/>
      <c r="S25"/>
      <c r="T25"/>
      <c r="U25"/>
    </row>
    <row r="26" spans="4:21" s="1" customFormat="1" x14ac:dyDescent="0.3">
      <c r="D26"/>
      <c r="E26"/>
      <c r="F26" s="32"/>
      <c r="G26" s="17"/>
      <c r="H26" s="17"/>
      <c r="I26" s="69"/>
      <c r="J26" s="22"/>
      <c r="K26" s="28"/>
      <c r="L26" s="28"/>
      <c r="M26" s="50"/>
      <c r="N26" s="39"/>
      <c r="R26" s="130"/>
    </row>
    <row r="27" spans="4:21" s="2" customFormat="1" x14ac:dyDescent="0.3">
      <c r="D27"/>
      <c r="E27"/>
      <c r="F27" s="30">
        <v>9</v>
      </c>
      <c r="G27" s="18">
        <v>72.5</v>
      </c>
      <c r="H27" s="81">
        <v>160.6</v>
      </c>
      <c r="I27" s="69" t="s">
        <v>6</v>
      </c>
      <c r="J27" s="17" t="s">
        <v>20</v>
      </c>
      <c r="K27" s="16"/>
      <c r="L27" s="16">
        <v>46</v>
      </c>
      <c r="M27" s="50">
        <f>[1]A!E15</f>
        <v>7.6513340961300926</v>
      </c>
      <c r="N27" s="52">
        <v>10</v>
      </c>
      <c r="P27" s="129">
        <v>240.09364283209419</v>
      </c>
      <c r="Q27" s="129">
        <v>10.003901784670591</v>
      </c>
      <c r="R27" s="130">
        <v>42234</v>
      </c>
    </row>
    <row r="28" spans="4:21" s="2" customFormat="1" x14ac:dyDescent="0.3">
      <c r="D28"/>
      <c r="E28"/>
      <c r="F28" s="82"/>
      <c r="G28" s="83">
        <v>72.8</v>
      </c>
      <c r="H28" s="84">
        <v>159.577</v>
      </c>
      <c r="I28" s="85" t="s">
        <v>6</v>
      </c>
      <c r="J28" s="86" t="s">
        <v>48</v>
      </c>
      <c r="K28" s="87"/>
      <c r="L28" s="87">
        <v>100</v>
      </c>
      <c r="M28" s="88"/>
      <c r="N28" s="112">
        <v>0.5</v>
      </c>
      <c r="P28" s="129">
        <v>240.59364283209419</v>
      </c>
      <c r="Q28" s="129">
        <v>10.024735118003925</v>
      </c>
      <c r="R28" s="130"/>
    </row>
    <row r="29" spans="4:21" s="2" customFormat="1" x14ac:dyDescent="0.3">
      <c r="D29"/>
      <c r="E29"/>
      <c r="F29" s="82"/>
      <c r="G29" s="83">
        <v>72.849999999999994</v>
      </c>
      <c r="H29" s="84">
        <v>159.34299999999999</v>
      </c>
      <c r="I29" s="85" t="s">
        <v>6</v>
      </c>
      <c r="J29" s="86" t="s">
        <v>49</v>
      </c>
      <c r="K29" s="87"/>
      <c r="L29" s="87">
        <v>150</v>
      </c>
      <c r="M29" s="88"/>
      <c r="N29" s="112">
        <v>0.5</v>
      </c>
      <c r="P29" s="129">
        <v>241.09364283209419</v>
      </c>
      <c r="Q29" s="129">
        <v>10.045568451337259</v>
      </c>
      <c r="R29" s="130"/>
    </row>
    <row r="30" spans="4:21" s="2" customFormat="1" x14ac:dyDescent="0.3">
      <c r="D30"/>
      <c r="E30"/>
      <c r="F30" s="82"/>
      <c r="G30" s="83">
        <v>72.891999999999996</v>
      </c>
      <c r="H30" s="84">
        <v>159.21</v>
      </c>
      <c r="I30" s="85" t="s">
        <v>6</v>
      </c>
      <c r="J30" s="86" t="s">
        <v>50</v>
      </c>
      <c r="K30" s="87"/>
      <c r="L30" s="87">
        <v>200</v>
      </c>
      <c r="M30" s="88"/>
      <c r="N30" s="112">
        <v>0.5</v>
      </c>
      <c r="P30" s="129">
        <v>241.59364283209419</v>
      </c>
      <c r="Q30" s="129">
        <v>10.066401784670591</v>
      </c>
      <c r="R30" s="130"/>
    </row>
    <row r="31" spans="4:21" s="2" customFormat="1" x14ac:dyDescent="0.3">
      <c r="D31"/>
      <c r="E31"/>
      <c r="F31" s="82"/>
      <c r="G31" s="83">
        <v>72.92</v>
      </c>
      <c r="H31" s="84">
        <v>159.077</v>
      </c>
      <c r="I31" s="90" t="s">
        <v>19</v>
      </c>
      <c r="J31" s="86" t="s">
        <v>51</v>
      </c>
      <c r="K31" s="87"/>
      <c r="L31" s="87">
        <v>250</v>
      </c>
      <c r="M31" s="88"/>
      <c r="N31" s="112">
        <v>0.5</v>
      </c>
      <c r="P31" s="129">
        <v>242.09364283209419</v>
      </c>
      <c r="Q31" s="129">
        <v>10.087235118003925</v>
      </c>
      <c r="R31" s="130"/>
    </row>
    <row r="32" spans="4:21" s="2" customFormat="1" x14ac:dyDescent="0.3">
      <c r="D32"/>
      <c r="E32"/>
      <c r="F32" s="82"/>
      <c r="G32" s="83">
        <v>72.927999999999997</v>
      </c>
      <c r="H32" s="84">
        <v>158.91</v>
      </c>
      <c r="I32" s="90" t="s">
        <v>19</v>
      </c>
      <c r="J32" s="86" t="s">
        <v>52</v>
      </c>
      <c r="K32" s="87"/>
      <c r="L32" s="87">
        <v>300</v>
      </c>
      <c r="M32" s="88"/>
      <c r="N32" s="112">
        <v>0.75</v>
      </c>
      <c r="P32" s="129">
        <v>242.84364283209419</v>
      </c>
      <c r="Q32" s="129">
        <v>10.118485118003925</v>
      </c>
      <c r="R32" s="130"/>
    </row>
    <row r="33" spans="4:21" s="2" customFormat="1" x14ac:dyDescent="0.3">
      <c r="D33"/>
      <c r="E33"/>
      <c r="F33" s="82"/>
      <c r="G33" s="83">
        <v>72.94</v>
      </c>
      <c r="H33" s="84">
        <v>158.91</v>
      </c>
      <c r="I33" s="90" t="s">
        <v>19</v>
      </c>
      <c r="J33" s="86" t="s">
        <v>53</v>
      </c>
      <c r="K33" s="87"/>
      <c r="L33" s="87">
        <v>350</v>
      </c>
      <c r="M33" s="88"/>
      <c r="N33" s="112">
        <v>0.75</v>
      </c>
      <c r="P33" s="129">
        <v>243.59364283209419</v>
      </c>
      <c r="Q33" s="129">
        <v>10.149735118003925</v>
      </c>
      <c r="R33" s="130"/>
    </row>
    <row r="34" spans="4:21" s="1" customFormat="1" x14ac:dyDescent="0.3">
      <c r="D34" s="11"/>
      <c r="E34" s="11"/>
      <c r="F34" s="82"/>
      <c r="G34" s="86">
        <v>72.97</v>
      </c>
      <c r="H34" s="92">
        <v>158.81</v>
      </c>
      <c r="I34" s="90" t="s">
        <v>19</v>
      </c>
      <c r="J34" s="93" t="s">
        <v>54</v>
      </c>
      <c r="K34" s="94"/>
      <c r="L34" s="95">
        <v>500</v>
      </c>
      <c r="M34" s="88"/>
      <c r="N34" s="112">
        <v>1</v>
      </c>
      <c r="P34" s="129">
        <v>244.59364283209419</v>
      </c>
      <c r="Q34" s="129">
        <v>10.191401784670591</v>
      </c>
      <c r="R34" s="130"/>
    </row>
    <row r="35" spans="4:21" s="3" customFormat="1" x14ac:dyDescent="0.3">
      <c r="D35"/>
      <c r="E35"/>
      <c r="F35" s="32">
        <v>10</v>
      </c>
      <c r="G35" s="18">
        <v>73</v>
      </c>
      <c r="H35" s="81">
        <v>158.80000000000001</v>
      </c>
      <c r="I35" s="71" t="s">
        <v>19</v>
      </c>
      <c r="J35" s="17" t="s">
        <v>21</v>
      </c>
      <c r="K35" s="16"/>
      <c r="L35" s="16">
        <v>708</v>
      </c>
      <c r="M35" s="50">
        <f>[1]A!E16</f>
        <v>7.3132491889707998</v>
      </c>
      <c r="N35" s="52">
        <v>10</v>
      </c>
      <c r="P35" s="129">
        <v>261.906892021065</v>
      </c>
      <c r="Q35" s="129">
        <v>10.912787167544375</v>
      </c>
      <c r="R35" s="133"/>
    </row>
    <row r="36" spans="4:21" s="3" customFormat="1" x14ac:dyDescent="0.3">
      <c r="D36"/>
      <c r="E36"/>
      <c r="F36" s="82"/>
      <c r="G36" s="83">
        <v>73.018000000000001</v>
      </c>
      <c r="H36" s="96">
        <v>158.542</v>
      </c>
      <c r="I36" s="90" t="s">
        <v>19</v>
      </c>
      <c r="J36" s="86" t="s">
        <v>55</v>
      </c>
      <c r="K36" s="87"/>
      <c r="L36" s="87">
        <v>1000</v>
      </c>
      <c r="M36" s="88"/>
      <c r="N36" s="97">
        <v>1.25</v>
      </c>
      <c r="P36" s="129">
        <v>263.156892021065</v>
      </c>
      <c r="Q36" s="129">
        <v>10.964870500877709</v>
      </c>
      <c r="R36" s="134"/>
    </row>
    <row r="37" spans="4:21" s="3" customFormat="1" x14ac:dyDescent="0.3">
      <c r="D37"/>
      <c r="E37"/>
      <c r="F37" s="82"/>
      <c r="G37" s="83">
        <v>73.076999999999998</v>
      </c>
      <c r="H37" s="96">
        <v>158.44200000000001</v>
      </c>
      <c r="I37" s="90" t="s">
        <v>19</v>
      </c>
      <c r="J37" s="86" t="s">
        <v>56</v>
      </c>
      <c r="K37" s="87"/>
      <c r="L37" s="87">
        <v>1500</v>
      </c>
      <c r="M37" s="88"/>
      <c r="N37" s="97">
        <v>1.5</v>
      </c>
      <c r="P37" s="129">
        <v>264.656892021065</v>
      </c>
      <c r="Q37" s="129">
        <v>11.027370500877709</v>
      </c>
      <c r="R37" s="133">
        <v>42235</v>
      </c>
    </row>
    <row r="38" spans="4:21" x14ac:dyDescent="0.3">
      <c r="D38" s="1"/>
      <c r="E38" s="1"/>
      <c r="F38" s="82"/>
      <c r="G38" s="98">
        <v>73.162999999999997</v>
      </c>
      <c r="H38" s="93">
        <v>158.142</v>
      </c>
      <c r="I38" s="90" t="s">
        <v>19</v>
      </c>
      <c r="J38" s="86" t="s">
        <v>57</v>
      </c>
      <c r="K38" s="99"/>
      <c r="L38" s="91">
        <v>2000</v>
      </c>
      <c r="M38" s="88"/>
      <c r="N38" s="100">
        <v>2</v>
      </c>
      <c r="O38"/>
      <c r="P38" s="129">
        <v>266.656892021065</v>
      </c>
      <c r="Q38" s="129">
        <v>11.110703834211042</v>
      </c>
      <c r="R38" s="130"/>
      <c r="S38"/>
      <c r="T38"/>
      <c r="U38"/>
    </row>
    <row r="39" spans="4:21" s="2" customFormat="1" x14ac:dyDescent="0.3">
      <c r="F39" s="32">
        <v>11</v>
      </c>
      <c r="G39" s="18">
        <v>73.5</v>
      </c>
      <c r="H39" s="18">
        <v>156.80000000000001</v>
      </c>
      <c r="I39" s="62" t="s">
        <v>3</v>
      </c>
      <c r="J39" s="17" t="s">
        <v>22</v>
      </c>
      <c r="K39" s="16"/>
      <c r="L39" s="16">
        <v>3472</v>
      </c>
      <c r="M39" s="50">
        <f>[1]A!E17</f>
        <v>7.6297148863114304</v>
      </c>
      <c r="N39" s="52">
        <v>29</v>
      </c>
      <c r="P39" s="129">
        <v>303.28660690737644</v>
      </c>
      <c r="Q39" s="129">
        <v>12.636941954474018</v>
      </c>
      <c r="R39" s="130"/>
    </row>
    <row r="40" spans="4:21" s="2" customFormat="1" x14ac:dyDescent="0.3">
      <c r="D40" s="1"/>
      <c r="E40" s="1"/>
      <c r="F40" s="33"/>
      <c r="G40" s="21"/>
      <c r="H40" s="21"/>
      <c r="I40" s="37"/>
      <c r="J40" s="19"/>
      <c r="K40" s="27"/>
      <c r="L40" s="27"/>
      <c r="M40" s="50"/>
      <c r="N40" s="38"/>
      <c r="R40" s="130"/>
    </row>
    <row r="41" spans="4:21" s="1" customFormat="1" x14ac:dyDescent="0.3">
      <c r="D41" s="3"/>
      <c r="E41" s="3"/>
      <c r="F41" s="32">
        <v>12</v>
      </c>
      <c r="G41" s="18">
        <v>74.3</v>
      </c>
      <c r="H41" s="18">
        <v>154</v>
      </c>
      <c r="I41" s="62" t="s">
        <v>3</v>
      </c>
      <c r="J41" s="17" t="s">
        <v>23</v>
      </c>
      <c r="K41" s="16"/>
      <c r="L41" s="16">
        <v>3871</v>
      </c>
      <c r="M41" s="50">
        <f>[1]A!E18</f>
        <v>11.146522169488712</v>
      </c>
      <c r="N41" s="52">
        <v>29</v>
      </c>
      <c r="P41" s="129">
        <v>343.43312907686516</v>
      </c>
      <c r="Q41" s="129">
        <v>14.309713711536048</v>
      </c>
      <c r="R41" s="130"/>
    </row>
    <row r="42" spans="4:21" s="2" customFormat="1" x14ac:dyDescent="0.3">
      <c r="D42"/>
      <c r="E42"/>
      <c r="F42" s="32"/>
      <c r="G42" s="19"/>
      <c r="H42" s="19"/>
      <c r="I42" s="38"/>
      <c r="J42" s="19"/>
      <c r="K42" s="27"/>
      <c r="L42" s="27"/>
      <c r="M42" s="51"/>
      <c r="N42" s="39"/>
      <c r="R42" s="130"/>
    </row>
    <row r="43" spans="4:21" s="2" customFormat="1" x14ac:dyDescent="0.3">
      <c r="F43" s="32">
        <v>13</v>
      </c>
      <c r="G43" s="18">
        <v>75</v>
      </c>
      <c r="H43" s="18">
        <v>150</v>
      </c>
      <c r="I43" s="72" t="s">
        <v>2</v>
      </c>
      <c r="J43" s="17" t="s">
        <v>111</v>
      </c>
      <c r="K43" s="16"/>
      <c r="L43" s="16">
        <v>3777</v>
      </c>
      <c r="M43" s="50">
        <f>[1]A!E19</f>
        <v>6.3446620182605935</v>
      </c>
      <c r="N43" s="52">
        <v>54</v>
      </c>
      <c r="P43" s="129">
        <v>403.77779109512574</v>
      </c>
      <c r="Q43" s="129">
        <v>16.824074628963572</v>
      </c>
      <c r="R43" s="130"/>
    </row>
    <row r="44" spans="4:21" s="1" customFormat="1" x14ac:dyDescent="0.3">
      <c r="D44" s="2"/>
      <c r="E44" s="2"/>
      <c r="F44" s="82"/>
      <c r="G44" s="93">
        <v>76.25</v>
      </c>
      <c r="H44" s="93">
        <v>150</v>
      </c>
      <c r="I44" s="101"/>
      <c r="J44" s="93" t="s">
        <v>58</v>
      </c>
      <c r="K44" s="94"/>
      <c r="L44" s="94"/>
      <c r="M44" s="88"/>
      <c r="N44" s="97">
        <v>4</v>
      </c>
      <c r="P44" s="129">
        <v>407.77779109512574</v>
      </c>
      <c r="Q44" s="129">
        <v>16.99074129563024</v>
      </c>
      <c r="R44" s="130">
        <v>42241</v>
      </c>
    </row>
    <row r="45" spans="4:21" s="1" customFormat="1" x14ac:dyDescent="0.3">
      <c r="D45" s="2"/>
      <c r="E45" s="2"/>
      <c r="F45" s="32"/>
      <c r="G45" s="24"/>
      <c r="H45" s="24"/>
      <c r="I45" s="73"/>
      <c r="J45" s="43" t="s">
        <v>106</v>
      </c>
      <c r="K45" s="45"/>
      <c r="L45" s="45"/>
      <c r="M45" s="50"/>
      <c r="N45" s="52">
        <v>3</v>
      </c>
      <c r="P45" s="129">
        <v>410.77779109512574</v>
      </c>
      <c r="Q45" s="129">
        <v>17.11574129563024</v>
      </c>
      <c r="R45" s="130"/>
    </row>
    <row r="46" spans="4:21" s="1" customFormat="1" x14ac:dyDescent="0.3">
      <c r="D46" s="2"/>
      <c r="E46" s="2"/>
      <c r="F46" s="32"/>
      <c r="G46" s="24"/>
      <c r="H46" s="24"/>
      <c r="I46" s="73"/>
      <c r="J46" s="43" t="s">
        <v>107</v>
      </c>
      <c r="K46" s="45"/>
      <c r="L46" s="45"/>
      <c r="M46" s="50"/>
      <c r="N46" s="52">
        <v>3</v>
      </c>
      <c r="P46" s="129">
        <v>413.77779109512574</v>
      </c>
      <c r="Q46" s="129">
        <v>17.24074129563024</v>
      </c>
      <c r="R46" s="130"/>
    </row>
    <row r="47" spans="4:21" s="1" customFormat="1" x14ac:dyDescent="0.3">
      <c r="D47" s="2"/>
      <c r="E47" s="2"/>
      <c r="F47" s="32"/>
      <c r="G47" s="19"/>
      <c r="H47" s="19"/>
      <c r="I47" s="70"/>
      <c r="J47" s="46" t="s">
        <v>108</v>
      </c>
      <c r="K47" s="27"/>
      <c r="L47" s="27"/>
      <c r="M47" s="50"/>
      <c r="N47" s="74">
        <v>3</v>
      </c>
      <c r="P47" s="129">
        <v>416.77779109512574</v>
      </c>
      <c r="Q47" s="129">
        <v>17.36574129563024</v>
      </c>
      <c r="R47" s="130"/>
    </row>
    <row r="48" spans="4:21" s="2" customFormat="1" x14ac:dyDescent="0.3">
      <c r="D48" s="1"/>
      <c r="E48" s="1"/>
      <c r="F48" s="32">
        <v>14</v>
      </c>
      <c r="G48" s="24">
        <v>77.5</v>
      </c>
      <c r="H48" s="24">
        <v>148</v>
      </c>
      <c r="I48" s="73" t="s">
        <v>3</v>
      </c>
      <c r="J48" s="43" t="s">
        <v>109</v>
      </c>
      <c r="K48" s="45"/>
      <c r="L48" s="45">
        <v>3780</v>
      </c>
      <c r="M48" s="50">
        <f>[1]A!E20</f>
        <v>12.722150378721905</v>
      </c>
      <c r="N48" s="52">
        <v>29</v>
      </c>
      <c r="P48" s="129">
        <v>458.49994147384763</v>
      </c>
      <c r="Q48" s="129">
        <v>19.104164228076986</v>
      </c>
      <c r="R48" s="130">
        <v>42243</v>
      </c>
    </row>
    <row r="49" spans="4:21" s="2" customFormat="1" x14ac:dyDescent="0.3">
      <c r="D49" s="1"/>
      <c r="E49" s="1"/>
      <c r="F49" s="32"/>
      <c r="G49" s="24"/>
      <c r="H49" s="24"/>
      <c r="I49" s="73"/>
      <c r="J49" s="43"/>
      <c r="K49" s="45"/>
      <c r="L49" s="45"/>
      <c r="M49" s="50"/>
      <c r="N49" s="52"/>
      <c r="R49" s="130"/>
    </row>
    <row r="50" spans="4:21" s="1" customFormat="1" x14ac:dyDescent="0.3">
      <c r="F50" s="82"/>
      <c r="G50" s="93">
        <v>78.75</v>
      </c>
      <c r="H50" s="93">
        <v>148</v>
      </c>
      <c r="I50" s="97"/>
      <c r="J50" s="93" t="s">
        <v>59</v>
      </c>
      <c r="K50" s="94"/>
      <c r="L50" s="94"/>
      <c r="M50" s="50">
        <f>[1]A!E21</f>
        <v>24.999999999997936</v>
      </c>
      <c r="N50" s="97">
        <v>4</v>
      </c>
      <c r="P50" s="129">
        <v>487.49994147384558</v>
      </c>
      <c r="Q50" s="129">
        <v>20.312497561410233</v>
      </c>
      <c r="R50" s="130"/>
    </row>
    <row r="51" spans="4:21" s="2" customFormat="1" x14ac:dyDescent="0.3">
      <c r="F51" s="32">
        <v>15</v>
      </c>
      <c r="G51" s="18">
        <v>80</v>
      </c>
      <c r="H51" s="18">
        <v>150</v>
      </c>
      <c r="I51" s="72" t="s">
        <v>2</v>
      </c>
      <c r="J51" s="46" t="s">
        <v>110</v>
      </c>
      <c r="K51" s="23"/>
      <c r="L51" s="77">
        <v>3767</v>
      </c>
      <c r="M51" s="50">
        <f>[1]A!E22</f>
        <v>26.061510101416314</v>
      </c>
      <c r="N51" s="52">
        <v>56</v>
      </c>
      <c r="P51" s="129">
        <v>569.56145157526191</v>
      </c>
      <c r="Q51" s="129">
        <v>23.731727148969245</v>
      </c>
      <c r="R51" s="130"/>
    </row>
    <row r="52" spans="4:21" s="1" customFormat="1" x14ac:dyDescent="0.3">
      <c r="D52" s="2"/>
      <c r="E52" s="2"/>
      <c r="F52" s="102"/>
      <c r="G52" s="103">
        <v>81.25</v>
      </c>
      <c r="H52" s="103">
        <v>150</v>
      </c>
      <c r="I52" s="104"/>
      <c r="J52" s="103" t="s">
        <v>60</v>
      </c>
      <c r="K52" s="105"/>
      <c r="L52" s="94"/>
      <c r="M52" s="88"/>
      <c r="N52" s="97">
        <v>4</v>
      </c>
      <c r="P52" s="129">
        <v>573.56145157526191</v>
      </c>
      <c r="Q52" s="129">
        <v>23.898393815635913</v>
      </c>
      <c r="R52" s="130">
        <v>42248</v>
      </c>
    </row>
    <row r="53" spans="4:21" x14ac:dyDescent="0.3">
      <c r="D53" s="3"/>
      <c r="E53" s="3"/>
      <c r="F53" s="32">
        <v>16</v>
      </c>
      <c r="G53" s="18">
        <v>82.5</v>
      </c>
      <c r="H53" s="29">
        <v>150</v>
      </c>
      <c r="I53" s="62" t="s">
        <v>3</v>
      </c>
      <c r="J53" s="63" t="s">
        <v>24</v>
      </c>
      <c r="K53" s="78" t="s">
        <v>46</v>
      </c>
      <c r="L53" s="77">
        <v>3183</v>
      </c>
      <c r="M53" s="50">
        <f>[1]A!E23</f>
        <v>50.000000000001982</v>
      </c>
      <c r="N53" s="52">
        <v>31</v>
      </c>
      <c r="O53"/>
      <c r="P53" s="129">
        <v>654.56145157526385</v>
      </c>
      <c r="Q53" s="129">
        <v>27.273393815635995</v>
      </c>
      <c r="R53" s="130"/>
      <c r="S53"/>
      <c r="T53"/>
      <c r="U53"/>
    </row>
    <row r="54" spans="4:21" s="6" customFormat="1" x14ac:dyDescent="0.3">
      <c r="D54" s="1"/>
      <c r="E54" s="1"/>
      <c r="F54" s="82"/>
      <c r="G54" s="93">
        <v>83.75</v>
      </c>
      <c r="H54" s="93">
        <v>150</v>
      </c>
      <c r="I54" s="104"/>
      <c r="J54" s="93" t="s">
        <v>61</v>
      </c>
      <c r="K54" s="106" t="s">
        <v>46</v>
      </c>
      <c r="L54" s="89">
        <v>2260</v>
      </c>
      <c r="M54" s="88"/>
      <c r="N54" s="97">
        <v>4</v>
      </c>
      <c r="P54" s="129">
        <v>658.56145157526385</v>
      </c>
      <c r="Q54" s="129">
        <v>27.440060482302659</v>
      </c>
      <c r="R54" s="131"/>
    </row>
    <row r="55" spans="4:21" s="6" customFormat="1" x14ac:dyDescent="0.3">
      <c r="D55" s="1"/>
      <c r="E55" s="1"/>
      <c r="F55" s="82"/>
      <c r="G55" s="93">
        <v>84.16</v>
      </c>
      <c r="H55" s="93">
        <v>150</v>
      </c>
      <c r="I55" s="104"/>
      <c r="J55" s="93" t="s">
        <v>62</v>
      </c>
      <c r="K55" s="106" t="s">
        <v>46</v>
      </c>
      <c r="L55" s="89">
        <v>2320</v>
      </c>
      <c r="M55" s="88"/>
      <c r="N55" s="97">
        <v>4</v>
      </c>
      <c r="P55" s="129">
        <v>662.56145157526385</v>
      </c>
      <c r="Q55" s="129">
        <v>27.606727148969327</v>
      </c>
      <c r="R55" s="131"/>
    </row>
    <row r="56" spans="4:21" x14ac:dyDescent="0.3">
      <c r="D56" s="2"/>
      <c r="E56" s="2"/>
      <c r="F56" s="32">
        <v>17</v>
      </c>
      <c r="G56" s="18">
        <v>85</v>
      </c>
      <c r="H56" s="18">
        <v>150</v>
      </c>
      <c r="I56" s="72" t="s">
        <v>2</v>
      </c>
      <c r="J56" s="46" t="s">
        <v>25</v>
      </c>
      <c r="K56" s="78" t="s">
        <v>46</v>
      </c>
      <c r="L56" s="77">
        <v>2358</v>
      </c>
      <c r="M56" s="50">
        <f>[1]A!E24</f>
        <v>50.000000000001982</v>
      </c>
      <c r="N56" s="52">
        <v>56</v>
      </c>
      <c r="O56"/>
      <c r="P56" s="129">
        <v>768.56145157526589</v>
      </c>
      <c r="Q56" s="129">
        <v>32.023393815636076</v>
      </c>
      <c r="R56" s="130">
        <v>42256</v>
      </c>
      <c r="S56"/>
      <c r="T56"/>
      <c r="U56"/>
    </row>
    <row r="57" spans="4:21" s="8" customFormat="1" x14ac:dyDescent="0.3">
      <c r="D57" s="1"/>
      <c r="E57" s="1"/>
      <c r="F57" s="82"/>
      <c r="G57" s="86">
        <v>85.83</v>
      </c>
      <c r="H57" s="86">
        <v>150</v>
      </c>
      <c r="I57" s="104"/>
      <c r="J57" s="93" t="s">
        <v>63</v>
      </c>
      <c r="K57" s="106" t="s">
        <v>46</v>
      </c>
      <c r="L57" s="89">
        <v>2942</v>
      </c>
      <c r="M57" s="88"/>
      <c r="N57" s="107">
        <v>4</v>
      </c>
      <c r="P57" s="129">
        <v>772.56145157526589</v>
      </c>
      <c r="Q57" s="129">
        <v>32.190060482302748</v>
      </c>
      <c r="R57" s="131"/>
    </row>
    <row r="58" spans="4:21" s="8" customFormat="1" x14ac:dyDescent="0.3">
      <c r="D58" s="1"/>
      <c r="E58" s="1"/>
      <c r="F58" s="82"/>
      <c r="G58" s="86">
        <v>86.67</v>
      </c>
      <c r="H58" s="86">
        <v>150</v>
      </c>
      <c r="I58" s="104"/>
      <c r="J58" s="93" t="s">
        <v>64</v>
      </c>
      <c r="K58" s="106" t="s">
        <v>46</v>
      </c>
      <c r="L58" s="89">
        <v>3080</v>
      </c>
      <c r="M58" s="88"/>
      <c r="N58" s="107">
        <v>4</v>
      </c>
      <c r="P58" s="129">
        <v>776.56145157526589</v>
      </c>
      <c r="Q58" s="129">
        <v>32.356727148969412</v>
      </c>
      <c r="R58" s="131"/>
    </row>
    <row r="59" spans="4:21" x14ac:dyDescent="0.3">
      <c r="D59"/>
      <c r="E59"/>
      <c r="F59" s="30">
        <v>18</v>
      </c>
      <c r="G59" s="18">
        <v>87.5</v>
      </c>
      <c r="H59" s="18">
        <v>150</v>
      </c>
      <c r="I59" s="62" t="s">
        <v>3</v>
      </c>
      <c r="J59" s="64" t="s">
        <v>38</v>
      </c>
      <c r="K59" s="78" t="s">
        <v>46</v>
      </c>
      <c r="L59" s="79">
        <v>3399</v>
      </c>
      <c r="M59" s="50">
        <f>[1]A!E25</f>
        <v>49.999999999998927</v>
      </c>
      <c r="N59" s="52">
        <v>31</v>
      </c>
      <c r="O59"/>
      <c r="P59" s="129">
        <v>857.56145157526475</v>
      </c>
      <c r="Q59" s="129">
        <v>35.731727148969362</v>
      </c>
      <c r="R59" s="130"/>
      <c r="S59"/>
      <c r="T59"/>
      <c r="U59"/>
    </row>
    <row r="60" spans="4:21" x14ac:dyDescent="0.3">
      <c r="D60"/>
      <c r="E60"/>
      <c r="F60" s="82"/>
      <c r="G60" s="83">
        <v>88.75</v>
      </c>
      <c r="H60" s="83">
        <v>150</v>
      </c>
      <c r="I60" s="104"/>
      <c r="J60" s="103" t="s">
        <v>65</v>
      </c>
      <c r="K60" s="106" t="s">
        <v>46</v>
      </c>
      <c r="L60" s="89">
        <v>3690</v>
      </c>
      <c r="M60" s="88"/>
      <c r="N60" s="97">
        <v>4</v>
      </c>
      <c r="O60"/>
      <c r="P60" s="129">
        <v>861.56145157526475</v>
      </c>
      <c r="Q60" s="129">
        <v>35.898393815636034</v>
      </c>
      <c r="R60" s="130"/>
      <c r="S60"/>
      <c r="T60"/>
      <c r="U60"/>
    </row>
    <row r="61" spans="4:21" x14ac:dyDescent="0.3">
      <c r="D61" s="6"/>
      <c r="E61" s="6"/>
      <c r="F61" s="82"/>
      <c r="G61" s="86">
        <v>89.17</v>
      </c>
      <c r="H61" s="86">
        <v>150</v>
      </c>
      <c r="I61" s="107"/>
      <c r="J61" s="86" t="s">
        <v>66</v>
      </c>
      <c r="K61" s="106" t="s">
        <v>46</v>
      </c>
      <c r="L61" s="89">
        <v>3970</v>
      </c>
      <c r="M61" s="108"/>
      <c r="N61" s="107">
        <v>4</v>
      </c>
      <c r="O61"/>
      <c r="P61" s="129">
        <v>865.56145157526475</v>
      </c>
      <c r="Q61" s="129">
        <v>36.065060482302698</v>
      </c>
      <c r="R61" s="130">
        <v>42260</v>
      </c>
      <c r="S61"/>
      <c r="T61"/>
      <c r="U61"/>
    </row>
    <row r="62" spans="4:21" x14ac:dyDescent="0.3">
      <c r="D62"/>
      <c r="E62"/>
      <c r="F62" s="30">
        <v>19</v>
      </c>
      <c r="G62" s="18">
        <v>90</v>
      </c>
      <c r="H62" s="18">
        <v>150</v>
      </c>
      <c r="I62" s="62" t="s">
        <v>3</v>
      </c>
      <c r="J62" s="65" t="s">
        <v>39</v>
      </c>
      <c r="K62" s="78" t="s">
        <v>46</v>
      </c>
      <c r="L62" s="16">
        <v>4230</v>
      </c>
      <c r="M62" s="50">
        <f>[1]A!E26</f>
        <v>49.999999999998927</v>
      </c>
      <c r="N62" s="52">
        <v>31</v>
      </c>
      <c r="O62"/>
      <c r="P62" s="129">
        <v>946.56145157526362</v>
      </c>
      <c r="Q62" s="129">
        <v>39.440060482302648</v>
      </c>
      <c r="R62"/>
      <c r="S62"/>
      <c r="T62"/>
      <c r="U62"/>
    </row>
    <row r="63" spans="4:21" x14ac:dyDescent="0.3">
      <c r="D63" s="8"/>
      <c r="E63" s="8"/>
      <c r="F63" s="32"/>
      <c r="G63" s="17"/>
      <c r="H63" s="17"/>
      <c r="K63" s="78"/>
      <c r="L63" s="26"/>
      <c r="M63" s="50"/>
      <c r="N63" s="36"/>
      <c r="O63"/>
      <c r="R63"/>
      <c r="S63"/>
      <c r="T63"/>
      <c r="U63"/>
    </row>
    <row r="64" spans="4:21" x14ac:dyDescent="0.3">
      <c r="D64"/>
      <c r="E64"/>
      <c r="F64" s="32">
        <v>20</v>
      </c>
      <c r="G64" s="18">
        <v>87.5</v>
      </c>
      <c r="H64" s="64">
        <v>180</v>
      </c>
      <c r="I64" s="72" t="s">
        <v>2</v>
      </c>
      <c r="J64" s="17" t="s">
        <v>112</v>
      </c>
      <c r="K64" s="78" t="s">
        <v>47</v>
      </c>
      <c r="L64" s="80" t="s">
        <v>115</v>
      </c>
      <c r="M64" s="50">
        <f>[1]A!E27</f>
        <v>49.999999999998927</v>
      </c>
      <c r="N64" s="52">
        <v>56</v>
      </c>
      <c r="O64"/>
      <c r="P64" s="129">
        <v>1052.5614515752627</v>
      </c>
      <c r="Q64" s="129">
        <v>43.856727148969277</v>
      </c>
      <c r="R64"/>
      <c r="S64"/>
      <c r="T64"/>
      <c r="U64"/>
    </row>
    <row r="65" spans="4:21" x14ac:dyDescent="0.3">
      <c r="D65"/>
      <c r="E65"/>
      <c r="F65" s="82"/>
      <c r="G65" s="89">
        <v>86.537000000000006</v>
      </c>
      <c r="H65" s="89">
        <v>-174.15199999999999</v>
      </c>
      <c r="I65" s="109"/>
      <c r="J65" s="86" t="s">
        <v>72</v>
      </c>
      <c r="K65" s="89" t="s">
        <v>67</v>
      </c>
      <c r="L65" s="119">
        <v>3923</v>
      </c>
      <c r="M65" s="88"/>
      <c r="N65" s="112">
        <v>4</v>
      </c>
      <c r="O65"/>
      <c r="P65" s="129">
        <v>1056.5614515752627</v>
      </c>
      <c r="Q65" s="129">
        <v>44.023393815635949</v>
      </c>
      <c r="R65" s="135">
        <v>42268</v>
      </c>
      <c r="S65"/>
      <c r="T65"/>
      <c r="U65"/>
    </row>
    <row r="66" spans="4:21" x14ac:dyDescent="0.3">
      <c r="D66"/>
      <c r="E66"/>
      <c r="F66" s="82"/>
      <c r="G66" s="89">
        <v>85.891000000000005</v>
      </c>
      <c r="H66" s="89">
        <v>-166.703</v>
      </c>
      <c r="I66" s="109"/>
      <c r="J66" s="86" t="s">
        <v>73</v>
      </c>
      <c r="K66" s="89" t="s">
        <v>68</v>
      </c>
      <c r="L66" s="119">
        <v>3419</v>
      </c>
      <c r="M66" s="88"/>
      <c r="N66" s="112">
        <v>4</v>
      </c>
      <c r="O66"/>
      <c r="P66" s="129">
        <v>1060.5614515752627</v>
      </c>
      <c r="Q66" s="129">
        <v>44.190060482302613</v>
      </c>
      <c r="R66"/>
      <c r="S66"/>
      <c r="T66"/>
      <c r="U66"/>
    </row>
    <row r="67" spans="4:21" x14ac:dyDescent="0.3">
      <c r="D67"/>
      <c r="E67"/>
      <c r="F67" s="82"/>
      <c r="G67" s="89">
        <v>84.850999999999999</v>
      </c>
      <c r="H67" s="89">
        <v>-170.69300000000001</v>
      </c>
      <c r="I67" s="109"/>
      <c r="J67" s="86" t="s">
        <v>74</v>
      </c>
      <c r="K67" s="89" t="s">
        <v>69</v>
      </c>
      <c r="L67" s="119">
        <v>3295</v>
      </c>
      <c r="M67" s="88"/>
      <c r="N67" s="112">
        <v>4</v>
      </c>
      <c r="O67"/>
      <c r="P67" s="129">
        <v>1064.5614515752627</v>
      </c>
      <c r="Q67" s="129">
        <v>44.356727148969277</v>
      </c>
      <c r="R67"/>
      <c r="S67"/>
      <c r="T67"/>
      <c r="U67"/>
    </row>
    <row r="68" spans="4:21" x14ac:dyDescent="0.3">
      <c r="D68"/>
      <c r="E68"/>
      <c r="F68" s="30">
        <v>21</v>
      </c>
      <c r="G68" s="116">
        <v>83.75</v>
      </c>
      <c r="H68" s="116">
        <v>-175</v>
      </c>
      <c r="I68" s="73" t="s">
        <v>3</v>
      </c>
      <c r="J68" s="66" t="s">
        <v>26</v>
      </c>
      <c r="K68" s="89" t="s">
        <v>70</v>
      </c>
      <c r="L68" s="119">
        <v>3110</v>
      </c>
      <c r="M68" s="50">
        <f>[1]A!E28</f>
        <v>75.315941055885958</v>
      </c>
      <c r="N68" s="112">
        <v>3</v>
      </c>
      <c r="O68"/>
      <c r="P68" s="129">
        <v>1142.8773926311487</v>
      </c>
      <c r="Q68" s="129">
        <v>47.619891359631197</v>
      </c>
      <c r="R68"/>
      <c r="S68"/>
      <c r="T68"/>
      <c r="U68"/>
    </row>
    <row r="69" spans="4:21" x14ac:dyDescent="0.3">
      <c r="D69"/>
      <c r="E69"/>
      <c r="F69" s="82"/>
      <c r="G69" s="89">
        <v>83.173000000000002</v>
      </c>
      <c r="H69" s="89">
        <v>-173.935</v>
      </c>
      <c r="I69" s="107"/>
      <c r="J69" s="86" t="s">
        <v>75</v>
      </c>
      <c r="K69" s="89" t="s">
        <v>71</v>
      </c>
      <c r="L69" s="119">
        <v>3063</v>
      </c>
      <c r="M69" s="50">
        <f>[1]A!E29</f>
        <v>11.808262429572663</v>
      </c>
      <c r="N69" s="112">
        <v>3</v>
      </c>
      <c r="O69"/>
      <c r="P69" s="129">
        <v>1157.6856550607213</v>
      </c>
      <c r="Q69" s="129">
        <v>48.236902294196717</v>
      </c>
      <c r="R69"/>
      <c r="S69"/>
      <c r="T69"/>
      <c r="U69"/>
    </row>
    <row r="70" spans="4:21" x14ac:dyDescent="0.3">
      <c r="D70"/>
      <c r="E70"/>
      <c r="F70" s="82"/>
      <c r="G70" s="103">
        <v>82.5</v>
      </c>
      <c r="H70" s="103">
        <v>-175</v>
      </c>
      <c r="I70" s="89"/>
      <c r="J70" s="110" t="s">
        <v>114</v>
      </c>
      <c r="K70" s="118" t="s">
        <v>46</v>
      </c>
      <c r="L70" s="120">
        <v>2710</v>
      </c>
      <c r="M70" s="50">
        <f>[1]A!E30</f>
        <v>13.736128936918961</v>
      </c>
      <c r="N70" s="97">
        <v>31</v>
      </c>
      <c r="O70"/>
      <c r="P70" s="129">
        <v>1202.4217839976402</v>
      </c>
      <c r="Q70" s="129">
        <v>50.100907666568339</v>
      </c>
      <c r="R70"/>
      <c r="S70"/>
      <c r="T70"/>
      <c r="U70"/>
    </row>
    <row r="71" spans="4:21" x14ac:dyDescent="0.3">
      <c r="D71"/>
      <c r="E71"/>
      <c r="F71" s="82"/>
      <c r="G71" s="89">
        <v>81.578000000000003</v>
      </c>
      <c r="H71" s="89">
        <v>-176.875</v>
      </c>
      <c r="I71" s="104"/>
      <c r="J71" s="110" t="s">
        <v>76</v>
      </c>
      <c r="K71" s="89" t="s">
        <v>78</v>
      </c>
      <c r="L71" s="119">
        <v>2515</v>
      </c>
      <c r="M71" s="50">
        <f>[1]A!E31</f>
        <v>19.173878216543759</v>
      </c>
      <c r="N71" s="112">
        <v>3</v>
      </c>
      <c r="O71"/>
      <c r="P71" s="129">
        <v>1224.5956622141839</v>
      </c>
      <c r="Q71" s="129">
        <v>51.024819258924332</v>
      </c>
      <c r="R71" s="135">
        <v>42275</v>
      </c>
      <c r="S71"/>
      <c r="T71"/>
      <c r="U71"/>
    </row>
    <row r="72" spans="4:21" s="11" customFormat="1" x14ac:dyDescent="0.3">
      <c r="F72" s="82"/>
      <c r="G72" s="89">
        <v>81.242999999999995</v>
      </c>
      <c r="H72" s="89">
        <v>-179.023</v>
      </c>
      <c r="I72" s="107"/>
      <c r="J72" s="86" t="s">
        <v>77</v>
      </c>
      <c r="K72" s="89" t="s">
        <v>79</v>
      </c>
      <c r="L72" s="119">
        <v>2197</v>
      </c>
      <c r="M72" s="50">
        <f>[1]A!E32</f>
        <v>9.1771341382767826</v>
      </c>
      <c r="N72" s="112">
        <v>2.5</v>
      </c>
      <c r="P72" s="129">
        <v>1236.2727963524608</v>
      </c>
      <c r="Q72" s="129">
        <v>51.511366514685868</v>
      </c>
    </row>
    <row r="73" spans="4:21" s="11" customFormat="1" x14ac:dyDescent="0.3">
      <c r="F73" s="82"/>
      <c r="G73" s="89">
        <v>80.33</v>
      </c>
      <c r="H73" s="89">
        <v>178.625</v>
      </c>
      <c r="I73" s="104"/>
      <c r="J73" s="93" t="s">
        <v>80</v>
      </c>
      <c r="K73" s="89" t="s">
        <v>82</v>
      </c>
      <c r="L73" s="119">
        <v>1427</v>
      </c>
      <c r="M73" s="50">
        <f>[1]A!E33</f>
        <v>19.77064264392995</v>
      </c>
      <c r="N73" s="112">
        <v>2</v>
      </c>
      <c r="P73" s="129">
        <v>1258.0434389963907</v>
      </c>
      <c r="Q73" s="129">
        <v>52.41847662484961</v>
      </c>
    </row>
    <row r="74" spans="4:21" s="11" customFormat="1" x14ac:dyDescent="0.3">
      <c r="F74" s="82"/>
      <c r="G74" s="89">
        <v>80.156000000000006</v>
      </c>
      <c r="H74" s="89">
        <v>176.768</v>
      </c>
      <c r="I74" s="104"/>
      <c r="J74" s="86" t="s">
        <v>81</v>
      </c>
      <c r="K74" s="89" t="s">
        <v>83</v>
      </c>
      <c r="L74" s="119">
        <v>2106</v>
      </c>
      <c r="M74" s="50">
        <f>[1]A!E34</f>
        <v>7.2005441238475667</v>
      </c>
      <c r="N74" s="112">
        <v>2.5</v>
      </c>
      <c r="P74" s="129">
        <v>1267.7439831202382</v>
      </c>
      <c r="Q74" s="129">
        <v>52.822665963343262</v>
      </c>
    </row>
    <row r="75" spans="4:21" s="11" customFormat="1" x14ac:dyDescent="0.3">
      <c r="F75" s="30">
        <v>22</v>
      </c>
      <c r="G75" s="24">
        <v>80</v>
      </c>
      <c r="H75" s="116">
        <v>175</v>
      </c>
      <c r="I75" s="73" t="s">
        <v>3</v>
      </c>
      <c r="J75" s="47" t="s">
        <v>27</v>
      </c>
      <c r="K75" s="61"/>
      <c r="L75" s="78">
        <v>2208</v>
      </c>
      <c r="M75" s="50">
        <f>[1]A!E35</f>
        <v>6.850937732819947</v>
      </c>
      <c r="N75" s="52">
        <v>31</v>
      </c>
      <c r="P75" s="129">
        <v>1305.5949208530583</v>
      </c>
      <c r="Q75" s="129">
        <v>54.399788368877431</v>
      </c>
    </row>
    <row r="76" spans="4:21" s="11" customFormat="1" x14ac:dyDescent="0.3">
      <c r="F76" s="82"/>
      <c r="G76" s="89">
        <v>78.975999999999999</v>
      </c>
      <c r="H76" s="89">
        <v>175.82300000000001</v>
      </c>
      <c r="I76" s="104"/>
      <c r="J76" s="93" t="s">
        <v>84</v>
      </c>
      <c r="K76" s="89" t="s">
        <v>88</v>
      </c>
      <c r="L76" s="119">
        <v>1053</v>
      </c>
      <c r="M76" s="88"/>
      <c r="N76" s="112">
        <v>1.5</v>
      </c>
      <c r="P76" s="129">
        <v>1307.0949208530583</v>
      </c>
      <c r="Q76" s="129">
        <v>54.462288368877431</v>
      </c>
    </row>
    <row r="77" spans="4:21" s="11" customFormat="1" x14ac:dyDescent="0.3">
      <c r="F77" s="82"/>
      <c r="G77" s="89">
        <v>78.146000000000001</v>
      </c>
      <c r="H77" s="89">
        <v>176.89500000000001</v>
      </c>
      <c r="I77" s="104"/>
      <c r="J77" s="93" t="s">
        <v>85</v>
      </c>
      <c r="K77" s="89" t="s">
        <v>89</v>
      </c>
      <c r="L77" s="119">
        <v>947</v>
      </c>
      <c r="M77" s="88"/>
      <c r="N77" s="112">
        <v>1.5</v>
      </c>
      <c r="P77" s="129">
        <v>1308.5949208530583</v>
      </c>
      <c r="Q77" s="129">
        <v>54.524788368877431</v>
      </c>
    </row>
    <row r="78" spans="4:21" s="11" customFormat="1" x14ac:dyDescent="0.3">
      <c r="F78" s="82"/>
      <c r="G78" s="89">
        <v>77.78</v>
      </c>
      <c r="H78" s="89">
        <v>176.28</v>
      </c>
      <c r="I78" s="104"/>
      <c r="J78" s="93" t="s">
        <v>86</v>
      </c>
      <c r="K78" s="89" t="s">
        <v>90</v>
      </c>
      <c r="L78" s="119">
        <v>1145</v>
      </c>
      <c r="M78" s="88"/>
      <c r="N78" s="112">
        <v>1.5</v>
      </c>
      <c r="P78" s="129">
        <v>1310.0949208530583</v>
      </c>
      <c r="Q78" s="129">
        <v>54.587288368877431</v>
      </c>
    </row>
    <row r="79" spans="4:21" s="11" customFormat="1" x14ac:dyDescent="0.3">
      <c r="F79" s="82"/>
      <c r="G79" s="89">
        <v>77.332999999999998</v>
      </c>
      <c r="H79" s="89">
        <v>175.03299999999999</v>
      </c>
      <c r="I79" s="104"/>
      <c r="J79" s="93" t="s">
        <v>87</v>
      </c>
      <c r="K79" s="89" t="s">
        <v>91</v>
      </c>
      <c r="L79" s="119">
        <v>1843</v>
      </c>
      <c r="M79" s="88"/>
      <c r="N79" s="112">
        <v>2</v>
      </c>
      <c r="P79" s="129">
        <v>1312.0949208530583</v>
      </c>
      <c r="Q79" s="129">
        <v>54.670621702210759</v>
      </c>
    </row>
    <row r="80" spans="4:21" x14ac:dyDescent="0.3">
      <c r="D80"/>
      <c r="E80"/>
      <c r="F80" s="31">
        <v>23</v>
      </c>
      <c r="G80" s="18">
        <v>76.5</v>
      </c>
      <c r="H80" s="64">
        <v>173</v>
      </c>
      <c r="I80" s="62" t="s">
        <v>3</v>
      </c>
      <c r="J80" s="65" t="s">
        <v>28</v>
      </c>
      <c r="K80" s="20"/>
      <c r="L80" s="77">
        <v>2201</v>
      </c>
      <c r="M80" s="50">
        <f>[1]A!E36</f>
        <v>70.462002615180111</v>
      </c>
      <c r="N80" s="52">
        <v>31</v>
      </c>
      <c r="O80"/>
      <c r="P80" s="129">
        <v>1413.5569234682384</v>
      </c>
      <c r="Q80" s="129">
        <v>58.898205144509937</v>
      </c>
      <c r="R80"/>
      <c r="S80"/>
      <c r="T80"/>
      <c r="U80"/>
    </row>
    <row r="81" spans="4:21" x14ac:dyDescent="0.3">
      <c r="D81"/>
      <c r="E81"/>
      <c r="F81" s="31"/>
      <c r="G81" s="113"/>
      <c r="H81" s="114"/>
      <c r="I81" s="62"/>
      <c r="J81" s="43" t="s">
        <v>106</v>
      </c>
      <c r="K81" s="45"/>
      <c r="L81" s="45"/>
      <c r="M81" s="50"/>
      <c r="N81" s="52">
        <v>3</v>
      </c>
      <c r="O81"/>
      <c r="P81" s="129">
        <v>1416.5569234682384</v>
      </c>
      <c r="Q81" s="129">
        <v>59.023205144509937</v>
      </c>
      <c r="R81" s="135">
        <v>42283</v>
      </c>
      <c r="S81"/>
      <c r="T81"/>
      <c r="U81"/>
    </row>
    <row r="82" spans="4:21" x14ac:dyDescent="0.3">
      <c r="D82"/>
      <c r="E82"/>
      <c r="F82" s="31"/>
      <c r="G82" s="113"/>
      <c r="H82" s="114"/>
      <c r="I82" s="62"/>
      <c r="J82" s="43" t="s">
        <v>107</v>
      </c>
      <c r="K82" s="45"/>
      <c r="L82" s="45"/>
      <c r="M82" s="50"/>
      <c r="N82" s="52">
        <v>3</v>
      </c>
      <c r="O82"/>
      <c r="P82" s="129">
        <v>1419.5569234682384</v>
      </c>
      <c r="Q82" s="129">
        <v>59.148205144509937</v>
      </c>
      <c r="R82"/>
      <c r="S82"/>
      <c r="T82"/>
      <c r="U82"/>
    </row>
    <row r="83" spans="4:21" x14ac:dyDescent="0.3">
      <c r="D83"/>
      <c r="E83"/>
      <c r="F83" s="31"/>
      <c r="G83" s="113"/>
      <c r="H83" s="114"/>
      <c r="I83" s="62"/>
      <c r="J83" s="46" t="s">
        <v>108</v>
      </c>
      <c r="K83" s="27"/>
      <c r="L83" s="27"/>
      <c r="M83" s="50"/>
      <c r="N83" s="74">
        <v>3</v>
      </c>
      <c r="O83"/>
      <c r="P83" s="129">
        <v>1422.5569234682384</v>
      </c>
      <c r="Q83" s="129">
        <v>59.273205144509937</v>
      </c>
      <c r="R83"/>
      <c r="S83"/>
      <c r="T83"/>
      <c r="U83"/>
    </row>
    <row r="84" spans="4:21" x14ac:dyDescent="0.3">
      <c r="D84"/>
      <c r="E84"/>
      <c r="F84" s="111"/>
      <c r="G84" s="89">
        <v>75.942999999999998</v>
      </c>
      <c r="H84" s="89">
        <v>171.66800000000001</v>
      </c>
      <c r="I84" s="104"/>
      <c r="J84" s="93" t="s">
        <v>92</v>
      </c>
      <c r="K84" s="89" t="s">
        <v>95</v>
      </c>
      <c r="L84" s="119">
        <v>1877</v>
      </c>
      <c r="M84" s="88"/>
      <c r="N84" s="112">
        <v>2</v>
      </c>
      <c r="O84"/>
      <c r="P84" s="129">
        <v>1424.5569234682384</v>
      </c>
      <c r="Q84" s="129">
        <v>59.356538477843266</v>
      </c>
      <c r="R84"/>
      <c r="S84"/>
      <c r="T84"/>
      <c r="U84"/>
    </row>
    <row r="85" spans="4:21" x14ac:dyDescent="0.3">
      <c r="D85"/>
      <c r="E85"/>
      <c r="F85" s="111"/>
      <c r="G85" s="89">
        <v>75.745999999999995</v>
      </c>
      <c r="H85" s="89">
        <v>171.23500000000001</v>
      </c>
      <c r="I85" s="104"/>
      <c r="J85" s="93" t="s">
        <v>93</v>
      </c>
      <c r="K85" s="89" t="s">
        <v>96</v>
      </c>
      <c r="L85" s="119">
        <v>1670</v>
      </c>
      <c r="M85" s="88"/>
      <c r="N85" s="112">
        <v>2</v>
      </c>
      <c r="O85"/>
      <c r="P85" s="129">
        <v>1426.5569234682384</v>
      </c>
      <c r="Q85" s="129">
        <v>59.439871811176602</v>
      </c>
      <c r="R85"/>
      <c r="S85"/>
      <c r="T85"/>
      <c r="U85"/>
    </row>
    <row r="86" spans="4:21" x14ac:dyDescent="0.3">
      <c r="D86"/>
      <c r="E86"/>
      <c r="F86" s="111"/>
      <c r="G86" s="89">
        <v>75.445999999999998</v>
      </c>
      <c r="H86" s="89">
        <v>170.565</v>
      </c>
      <c r="I86" s="107"/>
      <c r="J86" s="93" t="s">
        <v>94</v>
      </c>
      <c r="K86" s="89" t="s">
        <v>97</v>
      </c>
      <c r="L86" s="119">
        <v>862</v>
      </c>
      <c r="M86" s="88"/>
      <c r="N86" s="112">
        <v>1</v>
      </c>
      <c r="O86"/>
      <c r="P86" s="129">
        <v>1427.5569234682384</v>
      </c>
      <c r="Q86" s="129">
        <v>59.481538477843266</v>
      </c>
      <c r="R86"/>
      <c r="S86"/>
      <c r="T86"/>
      <c r="U86"/>
    </row>
    <row r="87" spans="4:21" x14ac:dyDescent="0.3">
      <c r="D87"/>
      <c r="E87"/>
      <c r="F87" s="31">
        <v>24</v>
      </c>
      <c r="G87" s="18">
        <v>75</v>
      </c>
      <c r="H87" s="18">
        <v>170</v>
      </c>
      <c r="I87" s="69" t="s">
        <v>6</v>
      </c>
      <c r="J87" s="46" t="s">
        <v>29</v>
      </c>
      <c r="K87" s="23"/>
      <c r="L87" s="77">
        <v>283</v>
      </c>
      <c r="M87" s="50">
        <f>[1]A!E37</f>
        <v>8.3572219451582654</v>
      </c>
      <c r="N87" s="52">
        <v>10</v>
      </c>
      <c r="O87"/>
      <c r="P87" s="129">
        <v>1445.9141454133967</v>
      </c>
      <c r="Q87" s="129">
        <v>60.246422725558197</v>
      </c>
      <c r="R87" s="135">
        <v>42284</v>
      </c>
      <c r="S87"/>
      <c r="T87"/>
      <c r="U87"/>
    </row>
    <row r="88" spans="4:21" x14ac:dyDescent="0.3">
      <c r="D88"/>
      <c r="E88"/>
      <c r="F88" s="111"/>
      <c r="G88" s="89">
        <v>74.5</v>
      </c>
      <c r="H88" s="89">
        <v>168.83500000000001</v>
      </c>
      <c r="I88" s="85"/>
      <c r="J88" s="93" t="s">
        <v>98</v>
      </c>
      <c r="K88" s="89" t="s">
        <v>101</v>
      </c>
      <c r="L88" s="119">
        <v>200</v>
      </c>
      <c r="M88" s="88"/>
      <c r="N88" s="97">
        <v>0.5</v>
      </c>
      <c r="O88"/>
      <c r="P88" s="129">
        <v>1446.4141454133967</v>
      </c>
      <c r="Q88" s="129">
        <v>60.267256058891526</v>
      </c>
      <c r="R88"/>
      <c r="S88"/>
      <c r="T88"/>
      <c r="U88"/>
    </row>
    <row r="89" spans="4:21" x14ac:dyDescent="0.3">
      <c r="D89"/>
      <c r="E89"/>
      <c r="F89" s="111"/>
      <c r="G89" s="89">
        <v>73.984999999999999</v>
      </c>
      <c r="H89" s="89">
        <v>168.74</v>
      </c>
      <c r="I89" s="85"/>
      <c r="J89" s="93" t="s">
        <v>99</v>
      </c>
      <c r="K89" s="89" t="s">
        <v>102</v>
      </c>
      <c r="L89" s="119">
        <v>150</v>
      </c>
      <c r="M89" s="88"/>
      <c r="N89" s="97">
        <v>0.5</v>
      </c>
      <c r="O89"/>
      <c r="P89" s="129">
        <v>1446.9141454133967</v>
      </c>
      <c r="Q89" s="129">
        <v>60.288089392224862</v>
      </c>
      <c r="R89"/>
      <c r="S89"/>
      <c r="T89"/>
      <c r="U89"/>
    </row>
    <row r="90" spans="4:21" x14ac:dyDescent="0.3">
      <c r="D90"/>
      <c r="E90"/>
      <c r="F90" s="111"/>
      <c r="G90" s="89">
        <v>73.491</v>
      </c>
      <c r="H90" s="89">
        <v>168.85</v>
      </c>
      <c r="I90" s="107"/>
      <c r="J90" s="86" t="s">
        <v>100</v>
      </c>
      <c r="K90" s="89" t="s">
        <v>103</v>
      </c>
      <c r="L90" s="119">
        <v>100</v>
      </c>
      <c r="M90" s="88"/>
      <c r="N90" s="107">
        <v>0.5</v>
      </c>
      <c r="O90"/>
      <c r="P90" s="129">
        <v>1447.4141454133967</v>
      </c>
      <c r="Q90" s="129">
        <v>60.308922725558197</v>
      </c>
      <c r="R90"/>
      <c r="S90"/>
      <c r="T90"/>
      <c r="U90"/>
    </row>
    <row r="91" spans="4:21" x14ac:dyDescent="0.3">
      <c r="D91"/>
      <c r="E91"/>
      <c r="F91" s="31">
        <v>25</v>
      </c>
      <c r="G91" s="18">
        <v>65.78</v>
      </c>
      <c r="H91" s="25">
        <v>168.57</v>
      </c>
      <c r="I91" s="69" t="s">
        <v>6</v>
      </c>
      <c r="J91" s="17" t="s">
        <v>41</v>
      </c>
      <c r="K91" s="16"/>
      <c r="L91" s="16"/>
      <c r="M91" s="50">
        <f>[1]A!E38</f>
        <v>46.159087344781163</v>
      </c>
      <c r="N91" s="52">
        <v>2</v>
      </c>
      <c r="O91"/>
      <c r="P91" s="129">
        <v>1495.5732327581779</v>
      </c>
      <c r="Q91" s="129">
        <v>62.315551364924083</v>
      </c>
      <c r="R91"/>
      <c r="S91"/>
      <c r="T91"/>
      <c r="U91"/>
    </row>
    <row r="92" spans="4:21" x14ac:dyDescent="0.3">
      <c r="D92"/>
      <c r="E92"/>
      <c r="F92" s="31"/>
      <c r="G92" s="17"/>
      <c r="H92" s="17"/>
      <c r="I92" s="69"/>
      <c r="J92" s="17"/>
      <c r="K92" s="16"/>
      <c r="L92" s="16"/>
      <c r="M92" s="50"/>
      <c r="N92" s="36"/>
      <c r="O92"/>
      <c r="P92" s="129">
        <v>1495.5732327581779</v>
      </c>
      <c r="Q92" s="129">
        <v>62.315551364924083</v>
      </c>
      <c r="R92"/>
      <c r="S92"/>
      <c r="T92"/>
      <c r="U92"/>
    </row>
    <row r="93" spans="4:21" x14ac:dyDescent="0.3">
      <c r="D93"/>
      <c r="E93"/>
      <c r="F93" s="31">
        <v>26</v>
      </c>
      <c r="G93" s="18">
        <v>66.33</v>
      </c>
      <c r="H93" s="25">
        <v>168.95099999999999</v>
      </c>
      <c r="I93" s="69" t="s">
        <v>6</v>
      </c>
      <c r="J93" s="43" t="s">
        <v>42</v>
      </c>
      <c r="K93" s="16"/>
      <c r="L93" s="16"/>
      <c r="M93" s="50">
        <f>[1]A!E39</f>
        <v>2.8566070432836024</v>
      </c>
      <c r="N93" s="52">
        <v>2</v>
      </c>
      <c r="O93"/>
      <c r="P93" s="129">
        <v>1500.4298398014616</v>
      </c>
      <c r="Q93" s="129">
        <v>62.517909991727571</v>
      </c>
      <c r="R93"/>
      <c r="S93"/>
      <c r="T93"/>
      <c r="U93"/>
    </row>
    <row r="94" spans="4:21" x14ac:dyDescent="0.3">
      <c r="D94"/>
      <c r="E94"/>
      <c r="F94" s="31"/>
      <c r="G94" s="17"/>
      <c r="H94" s="17"/>
      <c r="I94" s="36"/>
      <c r="J94" s="17"/>
      <c r="K94" s="16"/>
      <c r="L94" s="16"/>
      <c r="M94" s="50"/>
      <c r="N94" s="36"/>
      <c r="O94"/>
      <c r="P94" s="129">
        <v>1500.4298398014616</v>
      </c>
      <c r="Q94" s="129">
        <v>62.517909991727571</v>
      </c>
      <c r="R94"/>
      <c r="S94"/>
      <c r="T94"/>
      <c r="U94"/>
    </row>
    <row r="95" spans="4:21" x14ac:dyDescent="0.3">
      <c r="D95"/>
      <c r="E95"/>
      <c r="F95" s="34"/>
      <c r="G95" s="122">
        <v>54</v>
      </c>
      <c r="H95" s="123">
        <v>166.5</v>
      </c>
      <c r="I95" s="40"/>
      <c r="J95" s="48" t="s">
        <v>17</v>
      </c>
      <c r="K95" s="49"/>
      <c r="L95" s="56"/>
      <c r="M95" s="121">
        <v>62.3</v>
      </c>
      <c r="N95" s="40"/>
      <c r="O95"/>
      <c r="P95" s="129">
        <v>1562.7298398014616</v>
      </c>
      <c r="Q95" s="129">
        <v>65.113743325060895</v>
      </c>
      <c r="R95" s="135">
        <v>42289</v>
      </c>
      <c r="S95"/>
      <c r="T95"/>
      <c r="U95"/>
    </row>
    <row r="96" spans="4:21" x14ac:dyDescent="0.3">
      <c r="D96"/>
      <c r="E96"/>
      <c r="F96" s="12"/>
      <c r="G96"/>
      <c r="M96" s="14">
        <f>SUM(M8:M95)</f>
        <v>835.47983980146114</v>
      </c>
      <c r="N96" s="14">
        <f>SUM(N8:N95)</f>
        <v>727.25</v>
      </c>
      <c r="O96"/>
      <c r="R96"/>
      <c r="S96"/>
      <c r="T96"/>
      <c r="U96"/>
    </row>
    <row r="97" spans="4:21" x14ac:dyDescent="0.3">
      <c r="D97"/>
      <c r="E97"/>
      <c r="F97" s="12"/>
      <c r="G97"/>
      <c r="M97" s="13"/>
      <c r="N97" s="13"/>
      <c r="O97"/>
      <c r="R97"/>
      <c r="S97"/>
      <c r="T97"/>
      <c r="U97"/>
    </row>
    <row r="98" spans="4:21" x14ac:dyDescent="0.3">
      <c r="D98"/>
      <c r="E98"/>
      <c r="F98" s="12"/>
      <c r="G98"/>
      <c r="M98" s="13"/>
      <c r="N98" s="13"/>
      <c r="O98"/>
      <c r="R98"/>
      <c r="S98"/>
      <c r="T98"/>
      <c r="U98"/>
    </row>
    <row r="99" spans="4:21" x14ac:dyDescent="0.3">
      <c r="D99"/>
      <c r="E99"/>
      <c r="F99" s="12"/>
      <c r="G99"/>
      <c r="M99" s="13"/>
      <c r="N99" s="13"/>
      <c r="O99"/>
      <c r="R99"/>
      <c r="S99"/>
      <c r="T99"/>
      <c r="U99"/>
    </row>
    <row r="100" spans="4:21" x14ac:dyDescent="0.3">
      <c r="D100"/>
      <c r="E100"/>
      <c r="F100" s="12"/>
      <c r="G100"/>
      <c r="M100" s="13"/>
      <c r="N100" s="13"/>
      <c r="O100"/>
      <c r="R100"/>
      <c r="S100"/>
      <c r="T100"/>
      <c r="U100"/>
    </row>
    <row r="101" spans="4:21" x14ac:dyDescent="0.3">
      <c r="D101"/>
      <c r="E101"/>
      <c r="F101" s="12"/>
      <c r="G101"/>
      <c r="M101" s="13"/>
      <c r="N101" s="13"/>
      <c r="O101"/>
      <c r="R101"/>
      <c r="S101"/>
      <c r="T101"/>
      <c r="U101"/>
    </row>
    <row r="102" spans="4:21" x14ac:dyDescent="0.3">
      <c r="D102"/>
      <c r="E102"/>
      <c r="F102" s="12"/>
      <c r="G102"/>
      <c r="M102" s="13"/>
      <c r="N102" s="13"/>
      <c r="O102"/>
      <c r="R102"/>
      <c r="S102"/>
      <c r="T102"/>
      <c r="U102"/>
    </row>
    <row r="103" spans="4:21" x14ac:dyDescent="0.3">
      <c r="D103"/>
      <c r="E103"/>
      <c r="F103" s="12"/>
      <c r="G103"/>
      <c r="M103" s="13"/>
      <c r="N103" s="13"/>
      <c r="O103"/>
      <c r="R103"/>
      <c r="S103"/>
      <c r="T103"/>
      <c r="U103"/>
    </row>
    <row r="104" spans="4:21" x14ac:dyDescent="0.3">
      <c r="D104"/>
      <c r="E104"/>
      <c r="F104" s="12"/>
      <c r="G104"/>
      <c r="M104" s="13"/>
      <c r="N104" s="13"/>
      <c r="O104"/>
      <c r="R104"/>
      <c r="S104"/>
      <c r="T104"/>
      <c r="U104"/>
    </row>
    <row r="105" spans="4:21" x14ac:dyDescent="0.3">
      <c r="D105"/>
      <c r="E105"/>
      <c r="F105" s="12"/>
      <c r="G105"/>
      <c r="M105" s="13"/>
      <c r="N105" s="13"/>
      <c r="O105"/>
      <c r="R105"/>
      <c r="S105"/>
      <c r="T105"/>
      <c r="U105"/>
    </row>
    <row r="106" spans="4:21" x14ac:dyDescent="0.3">
      <c r="D106"/>
      <c r="E106"/>
      <c r="F106" s="12"/>
      <c r="G106"/>
      <c r="M106" s="13"/>
      <c r="N106" s="13"/>
      <c r="O106"/>
      <c r="R106"/>
      <c r="S106"/>
      <c r="T106"/>
      <c r="U106"/>
    </row>
    <row r="107" spans="4:21" x14ac:dyDescent="0.3">
      <c r="D107"/>
      <c r="E107"/>
      <c r="F107" s="12"/>
      <c r="G107"/>
      <c r="M107" s="13"/>
      <c r="N107" s="13"/>
      <c r="O107"/>
      <c r="R107"/>
      <c r="S107"/>
      <c r="T107"/>
      <c r="U107"/>
    </row>
    <row r="108" spans="4:21" x14ac:dyDescent="0.3">
      <c r="D108"/>
      <c r="E108"/>
      <c r="F108" s="12"/>
      <c r="G108"/>
      <c r="M108" s="13"/>
      <c r="N108" s="13"/>
      <c r="O108"/>
      <c r="R108"/>
      <c r="S108"/>
      <c r="T108"/>
      <c r="U108"/>
    </row>
    <row r="109" spans="4:21" x14ac:dyDescent="0.3">
      <c r="D109"/>
      <c r="E109"/>
      <c r="F109" s="12"/>
      <c r="G109"/>
      <c r="M109" s="13"/>
      <c r="N109" s="13"/>
      <c r="O109"/>
      <c r="R109"/>
      <c r="S109"/>
      <c r="T109"/>
      <c r="U109"/>
    </row>
    <row r="110" spans="4:21" x14ac:dyDescent="0.3">
      <c r="D110"/>
      <c r="E110"/>
      <c r="F110" s="12"/>
      <c r="G110"/>
      <c r="M110" s="13"/>
      <c r="N110" s="13"/>
      <c r="O110"/>
      <c r="R110"/>
      <c r="S110"/>
      <c r="T110"/>
      <c r="U110"/>
    </row>
    <row r="111" spans="4:21" x14ac:dyDescent="0.3">
      <c r="D111"/>
      <c r="E111"/>
      <c r="F111" s="12"/>
      <c r="G111"/>
      <c r="M111" s="13"/>
      <c r="N111" s="13"/>
      <c r="O111"/>
      <c r="R111"/>
      <c r="S111"/>
      <c r="T111"/>
      <c r="U111"/>
    </row>
    <row r="112" spans="4:21" x14ac:dyDescent="0.3">
      <c r="D112"/>
      <c r="E112"/>
      <c r="F112" s="12"/>
      <c r="G112"/>
      <c r="M112" s="13"/>
      <c r="N112" s="13"/>
      <c r="O112"/>
      <c r="R112"/>
      <c r="S112"/>
      <c r="T112"/>
      <c r="U112"/>
    </row>
    <row r="113" spans="4:21" x14ac:dyDescent="0.3">
      <c r="D113"/>
      <c r="E113"/>
      <c r="F113" s="12"/>
      <c r="G113"/>
      <c r="M113" s="13"/>
      <c r="N113" s="13"/>
      <c r="O113"/>
      <c r="R113"/>
      <c r="S113"/>
      <c r="T113"/>
      <c r="U113"/>
    </row>
    <row r="114" spans="4:21" x14ac:dyDescent="0.3">
      <c r="D114"/>
      <c r="E114"/>
      <c r="F114" s="12"/>
      <c r="G114"/>
      <c r="M114" s="13"/>
      <c r="N114" s="13"/>
      <c r="O114"/>
      <c r="R114"/>
      <c r="S114"/>
      <c r="T114"/>
      <c r="U114"/>
    </row>
    <row r="115" spans="4:21" x14ac:dyDescent="0.3">
      <c r="D115"/>
      <c r="E115"/>
      <c r="F115" s="12"/>
      <c r="G115"/>
      <c r="M115" s="13"/>
      <c r="N115" s="13"/>
      <c r="O115"/>
      <c r="R115"/>
      <c r="S115"/>
      <c r="T115"/>
      <c r="U115"/>
    </row>
    <row r="116" spans="4:21" x14ac:dyDescent="0.3">
      <c r="D116"/>
      <c r="E116"/>
      <c r="F116" s="12"/>
      <c r="G116"/>
      <c r="M116" s="13"/>
      <c r="N116" s="13"/>
      <c r="O116"/>
      <c r="R116"/>
      <c r="S116"/>
      <c r="T116"/>
      <c r="U116"/>
    </row>
    <row r="117" spans="4:21" x14ac:dyDescent="0.3">
      <c r="D117"/>
      <c r="E117"/>
      <c r="F117" s="12"/>
      <c r="G117"/>
      <c r="M117" s="13"/>
      <c r="N117" s="13"/>
      <c r="O117"/>
      <c r="R117"/>
      <c r="S117"/>
      <c r="T117"/>
      <c r="U117"/>
    </row>
    <row r="118" spans="4:21" x14ac:dyDescent="0.3">
      <c r="D118"/>
      <c r="E118"/>
      <c r="F118" s="12"/>
      <c r="G118"/>
      <c r="M118" s="13"/>
      <c r="N118" s="13"/>
      <c r="O118"/>
      <c r="R118"/>
      <c r="S118"/>
      <c r="T118"/>
      <c r="U118"/>
    </row>
    <row r="119" spans="4:21" x14ac:dyDescent="0.3">
      <c r="D119"/>
      <c r="E119"/>
      <c r="F119" s="12"/>
      <c r="G119"/>
      <c r="M119" s="13"/>
      <c r="N119" s="13"/>
      <c r="O119"/>
      <c r="R119"/>
      <c r="S119"/>
      <c r="T119"/>
      <c r="U119"/>
    </row>
    <row r="120" spans="4:21" x14ac:dyDescent="0.3">
      <c r="D120"/>
      <c r="E120"/>
      <c r="F120" s="12"/>
      <c r="G120"/>
      <c r="M120" s="13"/>
      <c r="N120" s="13"/>
      <c r="O120"/>
      <c r="R120"/>
      <c r="S120"/>
      <c r="T120"/>
      <c r="U120"/>
    </row>
    <row r="121" spans="4:21" x14ac:dyDescent="0.3">
      <c r="D121"/>
      <c r="E121"/>
      <c r="F121" s="12"/>
      <c r="G121"/>
      <c r="M121" s="13"/>
      <c r="N121" s="13"/>
      <c r="O121"/>
      <c r="R121"/>
      <c r="S121"/>
      <c r="T121"/>
      <c r="U121"/>
    </row>
    <row r="122" spans="4:21" x14ac:dyDescent="0.3">
      <c r="D122"/>
      <c r="E122"/>
      <c r="F122" s="12"/>
      <c r="G122"/>
      <c r="M122" s="13"/>
      <c r="N122" s="13"/>
      <c r="O122"/>
      <c r="R122"/>
      <c r="S122"/>
      <c r="T122"/>
      <c r="U122"/>
    </row>
    <row r="123" spans="4:21" x14ac:dyDescent="0.3">
      <c r="D123"/>
      <c r="E123"/>
      <c r="F123" s="12"/>
      <c r="G123"/>
      <c r="M123" s="13"/>
      <c r="N123" s="13"/>
      <c r="O123"/>
      <c r="R123"/>
      <c r="S123"/>
      <c r="T123"/>
      <c r="U123"/>
    </row>
    <row r="124" spans="4:21" x14ac:dyDescent="0.3">
      <c r="D124"/>
      <c r="E124"/>
      <c r="F124" s="12"/>
      <c r="G124"/>
      <c r="M124" s="13"/>
      <c r="N124" s="13"/>
      <c r="O124"/>
      <c r="R124"/>
      <c r="S124"/>
      <c r="T124"/>
      <c r="U124"/>
    </row>
    <row r="125" spans="4:21" x14ac:dyDescent="0.3">
      <c r="D125"/>
      <c r="E125"/>
      <c r="F125" s="12"/>
      <c r="G125"/>
      <c r="M125" s="13"/>
      <c r="N125" s="13"/>
      <c r="O125"/>
      <c r="R125"/>
      <c r="S125"/>
      <c r="T125"/>
      <c r="U125"/>
    </row>
    <row r="126" spans="4:21" x14ac:dyDescent="0.3">
      <c r="D126"/>
      <c r="E126"/>
      <c r="F126" s="12"/>
      <c r="G126"/>
      <c r="M126" s="13"/>
      <c r="N126" s="13"/>
      <c r="O126"/>
      <c r="R126"/>
      <c r="S126"/>
      <c r="T126"/>
      <c r="U126"/>
    </row>
    <row r="127" spans="4:21" x14ac:dyDescent="0.3">
      <c r="D127"/>
      <c r="E127"/>
      <c r="F127" s="12"/>
      <c r="G127"/>
      <c r="M127" s="13"/>
      <c r="N127" s="13"/>
      <c r="O127"/>
      <c r="R127"/>
      <c r="S127"/>
      <c r="T127"/>
      <c r="U127"/>
    </row>
    <row r="128" spans="4:21" x14ac:dyDescent="0.3">
      <c r="D128"/>
      <c r="E128"/>
      <c r="F128" s="12"/>
      <c r="G128"/>
      <c r="M128" s="13"/>
      <c r="N128" s="13"/>
      <c r="O128"/>
      <c r="R128"/>
      <c r="S128"/>
      <c r="T128"/>
      <c r="U128"/>
    </row>
    <row r="129" spans="4:21" x14ac:dyDescent="0.3">
      <c r="D129"/>
      <c r="E129"/>
      <c r="F129" s="12"/>
      <c r="G129"/>
      <c r="M129" s="13"/>
      <c r="N129" s="13"/>
      <c r="O129"/>
      <c r="R129"/>
      <c r="S129"/>
      <c r="T129"/>
      <c r="U129"/>
    </row>
    <row r="130" spans="4:21" x14ac:dyDescent="0.3">
      <c r="D130"/>
      <c r="E130"/>
      <c r="F130" s="12"/>
      <c r="G130"/>
      <c r="M130" s="13"/>
      <c r="N130" s="13"/>
      <c r="O130"/>
      <c r="R130"/>
      <c r="S130"/>
      <c r="T130"/>
      <c r="U130"/>
    </row>
    <row r="131" spans="4:21" x14ac:dyDescent="0.3">
      <c r="D131"/>
      <c r="E131"/>
      <c r="F131" s="12"/>
      <c r="G131"/>
      <c r="M131" s="13"/>
      <c r="N131" s="13"/>
      <c r="O131"/>
      <c r="R131"/>
      <c r="S131"/>
      <c r="T131"/>
      <c r="U131"/>
    </row>
    <row r="132" spans="4:21" x14ac:dyDescent="0.3">
      <c r="D132"/>
      <c r="E132"/>
      <c r="O132"/>
      <c r="R132"/>
      <c r="S132"/>
      <c r="T132"/>
      <c r="U132"/>
    </row>
    <row r="133" spans="4:21" x14ac:dyDescent="0.3">
      <c r="D133"/>
      <c r="E133"/>
      <c r="O133"/>
      <c r="R133"/>
      <c r="S133"/>
      <c r="T133"/>
      <c r="U133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German</dc:creator>
  <cp:lastModifiedBy>Columbia University</cp:lastModifiedBy>
  <dcterms:created xsi:type="dcterms:W3CDTF">2013-04-25T18:29:24Z</dcterms:created>
  <dcterms:modified xsi:type="dcterms:W3CDTF">2015-04-27T13:06:05Z</dcterms:modified>
</cp:coreProperties>
</file>